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<sst xmlns="http://schemas.openxmlformats.org/spreadsheetml/2006/main" count="6316" uniqueCount="2914">
  <si>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</si>
  <si>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</si>
  <si>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</si>
  <si>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</si>
  <si>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</si>
  <si>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</si>
  <si>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</si>
  <si>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</si>
  <si>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</si>
  <si>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</si>
  <si>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</si>
  <si>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</si>
  <si>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</si>
  <si>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</si>
  <si>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</si>
  <si>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</si>
  <si>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</si>
  <si>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</si>
  <si>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</si>
  <si>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</si>
  <si>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</si>
  <si>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</si>
  <si>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</si>
  <si>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</si>
  <si>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</si>
  <si>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</si>
  <si>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</si>
  <si>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</si>
  <si>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</si>
  <si>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</si>
  <si>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</si>
  <si>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</si>
  <si>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</si>
  <si>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</si>
  <si>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</si>
  <si>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</si>
  <si>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</si>
  <si>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</si>
  <si>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</si>
  <si>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</si>
  <si>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</si>
  <si>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</si>
  <si>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</si>
  <si>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</si>
  <si>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</si>
  <si>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</si>
  <si>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</si>
  <si>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</si>
  <si>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</si>
  <si>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</si>
  <si>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</si>
  <si>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</si>
  <si>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</si>
  <si>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</si>
  <si>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</si>
  <si>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</si>
  <si>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</si>
  <si>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</si>
  <si>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</si>
  <si>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</si>
  <si>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</si>
  <si>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</si>
  <si>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</si>
  <si>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</si>
  <si>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</si>
  <si>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</si>
  <si>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</si>
  <si>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</si>
  <si>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</si>
  <si>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</si>
  <si>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</si>
  <si>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</si>
  <si>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</si>
  <si>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</si>
  <si>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</si>
  <si>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</si>
  <si>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</si>
  <si>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</si>
  <si>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</si>
  <si>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</si>
  <si>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</si>
  <si>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</si>
  <si>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</si>
  <si>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</si>
  <si>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</si>
  <si>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</si>
  <si>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</si>
  <si>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</si>
  <si>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</si>
  <si>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</si>
  <si>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</si>
  <si>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</si>
  <si>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</si>
  <si>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</si>
  <si>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</si>
  <si>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</si>
  <si>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</si>
  <si>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</si>
  <si>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</si>
  <si>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</si>
  <si>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</si>
  <si>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</si>
  <si>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</si>
  <si>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</si>
  <si>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</si>
  <si>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</si>
  <si>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</si>
  <si>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</si>
  <si>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</si>
  <si>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</si>
  <si>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</si>
  <si>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</si>
  <si>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</si>
  <si>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</si>
  <si>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</si>
  <si>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</si>
  <si>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</si>
  <si>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</si>
  <si>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</si>
  <si>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</si>
  <si>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</si>
  <si>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</si>
  <si>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</si>
  <si>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</si>
  <si>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</si>
  <si>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</si>
  <si>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</si>
  <si>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</si>
  <si>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</si>
  <si>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</si>
  <si>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</si>
  <si>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</si>
  <si>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</si>
  <si>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</si>
  <si>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</si>
  <si>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</si>
  <si>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</si>
  <si>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</si>
  <si>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</si>
  <si>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</si>
  <si>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</si>
  <si>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</si>
  <si>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</si>
  <si>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</si>
  <si>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</si>
  <si>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</si>
  <si>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</si>
  <si>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</si>
  <si>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</si>
  <si>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</si>
  <si>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</si>
  <si>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</si>
  <si>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</si>
  <si>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</si>
  <si>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</si>
  <si>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</si>
  <si>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</si>
  <si>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</si>
  <si>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</si>
  <si>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</si>
  <si>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</si>
  <si>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</si>
  <si>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</si>
  <si>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</si>
  <si>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</si>
  <si>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</si>
  <si>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</si>
  <si>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</si>
  <si>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</si>
  <si>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</si>
  <si>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</si>
  <si>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</si>
  <si>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</si>
  <si>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</si>
  <si>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</si>
  <si>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</si>
  <si>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</si>
  <si>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</si>
  <si>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</si>
  <si>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</si>
  <si>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</si>
  <si>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</si>
  <si>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</si>
  <si>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</si>
  <si>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</si>
  <si>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</si>
  <si>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</si>
  <si>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</si>
  <si>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</si>
  <si>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</si>
  <si>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</si>
  <si>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</si>
  <si>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</si>
  <si>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</si>
  <si>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</si>
  <si>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</si>
  <si>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</si>
  <si>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</si>
  <si>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</si>
  <si>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</si>
  <si>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</si>
  <si>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</si>
  <si>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</si>
  <si>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</si>
  <si>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</si>
  <si>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</si>
  <si>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</si>
  <si>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</si>
  <si>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</si>
  <si>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</si>
  <si>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</si>
  <si>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</si>
  <si>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</si>
  <si>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</si>
  <si>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</si>
  <si>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</si>
  <si>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</si>
  <si>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</si>
  <si>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</si>
  <si>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</si>
  <si>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</si>
  <si>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</si>
  <si>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</si>
  <si>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</si>
  <si>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</si>
  <si>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</si>
  <si>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</si>
  <si>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</si>
  <si>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</si>
  <si>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</si>
  <si>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</si>
  <si>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</si>
  <si>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</si>
  <si>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</si>
  <si>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</si>
  <si>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</si>
  <si>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</si>
  <si>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</si>
  <si>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</si>
  <si>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</si>
  <si>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</si>
  <si>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</si>
  <si>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</si>
  <si>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</si>
  <si>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</si>
  <si>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</si>
  <si>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</si>
  <si>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</si>
  <si>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</si>
  <si>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</si>
  <si>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</si>
  <si>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</si>
  <si>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</si>
  <si>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</si>
  <si>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</si>
  <si>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</si>
  <si>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</si>
  <si>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</si>
  <si>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</si>
  <si>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</si>
  <si>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</si>
  <si>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</si>
  <si>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</si>
  <si>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</si>
  <si>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</si>
  <si>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</si>
  <si>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</si>
  <si>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</si>
  <si>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</si>
  <si>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</si>
  <si>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</si>
  <si>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</si>
  <si>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</si>
  <si>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</si>
  <si>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</si>
  <si>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</si>
  <si>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</si>
  <si>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</si>
  <si>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</si>
  <si>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</si>
  <si>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</si>
  <si>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</si>
  <si>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</si>
  <si>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</si>
  <si>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</si>
  <si>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</si>
  <si>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</si>
  <si>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</si>
  <si>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</si>
  <si>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</si>
  <si>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</si>
  <si>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</si>
  <si>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</si>
  <si>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</si>
  <si>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</si>
  <si>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</si>
  <si>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</si>
  <si>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</si>
  <si>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</si>
  <si>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</si>
  <si>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</si>
  <si>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</si>
  <si>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</si>
  <si>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</si>
  <si>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</si>
  <si>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</si>
  <si>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</si>
  <si>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</si>
  <si>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</si>
  <si>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</si>
  <si>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</si>
  <si>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</si>
  <si>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</si>
  <si>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</si>
  <si>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</si>
  <si>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</si>
  <si>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</si>
  <si>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</si>
  <si>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</si>
  <si>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</si>
  <si>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</si>
  <si>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</si>
  <si>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</si>
  <si>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</si>
  <si>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</si>
  <si>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</si>
  <si>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</si>
  <si>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</si>
  <si>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</si>
  <si>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</si>
  <si>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</si>
  <si>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</si>
  <si>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</si>
  <si>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</si>
  <si>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</si>
  <si>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</si>
  <si>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</si>
  <si>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</si>
  <si>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</si>
  <si>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</si>
  <si>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</si>
  <si>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</si>
  <si>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</si>
  <si>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</si>
  <si>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</si>
  <si>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</si>
  <si>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</si>
  <si>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</si>
  <si>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</si>
  <si>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</si>
  <si>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</si>
  <si>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</si>
  <si>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</si>
  <si>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</si>
  <si>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</si>
  <si>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</si>
  <si>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</si>
  <si>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</si>
  <si>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</si>
  <si>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</si>
  <si>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</si>
  <si>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</si>
  <si>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</si>
  <si>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</si>
  <si>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</si>
  <si>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</si>
  <si>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</si>
  <si>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</si>
  <si>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</si>
  <si>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</si>
  <si>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</si>
  <si>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</si>
  <si>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</si>
  <si>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</si>
  <si>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</si>
  <si>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</si>
  <si>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</si>
  <si>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</si>
  <si>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</si>
  <si>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</si>
  <si>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</si>
  <si>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</si>
  <si>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</si>
  <si>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</si>
  <si>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</si>
  <si>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</si>
  <si>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</si>
  <si>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</si>
  <si>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</si>
  <si>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</si>
  <si>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</si>
  <si>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</si>
  <si>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</si>
  <si>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</si>
  <si>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</si>
  <si>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</si>
  <si>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</si>
  <si>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</si>
  <si>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</si>
  <si>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</si>
  <si>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</si>
  <si>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</si>
  <si>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</si>
  <si>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</si>
  <si>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</si>
  <si>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</si>
  <si>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</si>
  <si>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</si>
  <si>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</si>
  <si>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</si>
  <si>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</si>
  <si>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</si>
  <si>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</si>
  <si>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</si>
  <si>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</si>
  <si>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</si>
  <si>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</si>
  <si>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</si>
  <si>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</si>
  <si>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</si>
  <si>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</si>
  <si>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</si>
  <si>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</si>
  <si>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</si>
  <si>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</si>
  <si>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</si>
  <si>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</si>
  <si>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</si>
  <si>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</si>
  <si>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</si>
  <si>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</si>
  <si>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</si>
  <si>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</si>
  <si>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</si>
  <si>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</si>
  <si>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</si>
  <si>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</si>
  <si>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</si>
  <si>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</si>
  <si>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</si>
  <si>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</si>
  <si>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</si>
  <si>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</si>
  <si>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</si>
  <si>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</si>
  <si>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</si>
  <si>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</si>
  <si>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</si>
  <si>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</si>
  <si>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</si>
  <si>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</si>
  <si>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</si>
  <si>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</si>
  <si>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</si>
  <si>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</si>
  <si>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</si>
  <si>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</si>
  <si>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</si>
  <si>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</si>
  <si>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</si>
  <si>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</si>
  <si>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</si>
  <si>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</si>
  <si>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</si>
  <si>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</si>
  <si>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</si>
  <si>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</si>
  <si>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</si>
  <si>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</si>
  <si>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</si>
  <si>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</si>
  <si>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</si>
  <si>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</si>
  <si>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</si>
  <si>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</si>
  <si>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</si>
  <si>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</si>
  <si>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</si>
  <si>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</si>
  <si>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</si>
  <si>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</si>
  <si>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</si>
  <si>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</si>
  <si>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</si>
  <si>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</si>
  <si>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</si>
  <si>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</si>
  <si>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</si>
  <si>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</si>
  <si>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</si>
  <si>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</si>
  <si>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</si>
  <si>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</si>
  <si>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</si>
  <si>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</si>
  <si>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</si>
  <si>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</si>
  <si>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</si>
  <si>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</si>
  <si>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</si>
  <si>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</si>
  <si>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</si>
  <si>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</si>
  <si>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</si>
  <si>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</si>
  <si>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</si>
  <si>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</si>
  <si>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</si>
  <si>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</si>
  <si>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</si>
  <si>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</si>
  <si>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</si>
  <si>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</si>
  <si>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</si>
  <si>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</si>
  <si>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</si>
  <si>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</si>
  <si>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</si>
  <si>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</si>
  <si>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</si>
  <si>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</si>
  <si>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</si>
  <si>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</si>
  <si>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</si>
  <si>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</si>
  <si>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</si>
  <si>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</si>
  <si>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</si>
  <si>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</si>
  <si>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</si>
  <si>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</si>
  <si>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</si>
  <si>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</si>
  <si>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</si>
  <si>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</si>
  <si>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</si>
  <si>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</si>
  <si>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</si>
  <si>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</si>
  <si>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</si>
  <si>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</si>
  <si>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</si>
  <si>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</si>
  <si>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</si>
  <si>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</si>
  <si>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</si>
  <si>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</si>
  <si>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</si>
  <si>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</si>
  <si>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</si>
  <si>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</si>
  <si>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</si>
  <si>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</si>
  <si>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</si>
  <si>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</si>
  <si>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</si>
  <si>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</si>
  <si>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</si>
  <si>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</si>
  <si>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</si>
  <si>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</si>
  <si>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</si>
  <si>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</si>
  <si>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</si>
  <si>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</si>
  <si>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</si>
  <si>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</si>
  <si>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</si>
  <si>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</si>
  <si>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</si>
  <si>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</si>
  <si>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</si>
  <si>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</si>
  <si>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</si>
  <si>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</si>
  <si>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</si>
  <si>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</si>
  <si>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</si>
  <si>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</si>
  <si>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</si>
  <si>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</si>
  <si>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</si>
  <si>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</si>
  <si>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</si>
  <si>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</si>
  <si>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</si>
  <si>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</si>
  <si>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</si>
  <si>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</si>
  <si>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</si>
  <si>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</si>
  <si>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</si>
  <si>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</si>
  <si>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</si>
  <si>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</si>
  <si>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</si>
  <si>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</si>
  <si>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</si>
  <si>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</si>
  <si>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</si>
  <si>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</si>
  <si>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</si>
  <si>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</si>
  <si>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</si>
  <si>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</si>
  <si>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</si>
  <si>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</si>
  <si>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</si>
  <si>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</si>
  <si>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</si>
  <si>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</si>
  <si>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</si>
  <si>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</si>
  <si>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</si>
  <si>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</si>
  <si>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</si>
  <si>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</si>
  <si>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</si>
  <si>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</si>
  <si>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</si>
  <si>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</si>
  <si>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</si>
  <si>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</si>
  <si>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</si>
  <si>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</si>
  <si>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</si>
  <si>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</si>
  <si>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</si>
  <si>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</si>
  <si>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</si>
  <si>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</si>
  <si>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</si>
  <si>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</si>
  <si>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</si>
  <si>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</si>
  <si>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</si>
  <si>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</si>
  <si>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</si>
  <si>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</si>
  <si>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</si>
  <si>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</si>
  <si>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</si>
  <si>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</si>
  <si>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</si>
  <si>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</si>
  <si>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</si>
  <si>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</si>
  <si>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</si>
  <si>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</si>
  <si>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</si>
  <si>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</si>
  <si>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</si>
  <si>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</si>
  <si>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</si>
  <si>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</si>
  <si>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</si>
  <si>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</si>
  <si>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</si>
  <si>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</si>
  <si>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</si>
  <si>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</si>
  <si>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</si>
  <si>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</si>
  <si>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</si>
  <si>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</si>
  <si>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</si>
  <si>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</si>
  <si>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</si>
  <si>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</si>
  <si>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</si>
  <si>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</si>
  <si>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</si>
  <si>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</si>
  <si>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</si>
  <si>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</si>
  <si>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</si>
  <si>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</si>
  <si>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</si>
  <si>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</si>
  <si>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</si>
  <si>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</si>
  <si>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</si>
  <si>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</si>
  <si>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</si>
  <si>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</si>
  <si>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</si>
  <si>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</si>
  <si>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</si>
  <si>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</si>
  <si>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</si>
  <si>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</si>
  <si>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</si>
  <si>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</si>
  <si>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</si>
  <si>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</si>
  <si>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</si>
  <si>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</si>
  <si>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</si>
  <si>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</si>
  <si>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</si>
  <si>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</si>
  <si>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</si>
  <si>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</si>
  <si>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</si>
  <si>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</si>
  <si>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</si>
  <si>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</si>
  <si>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</si>
  <si>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</si>
  <si>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</si>
  <si>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</si>
  <si>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</si>
  <si>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</si>
  <si>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</si>
  <si>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</si>
  <si>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</si>
  <si>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</si>
  <si>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</si>
  <si>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</si>
  <si>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</si>
  <si>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</si>
  <si>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</si>
  <si>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</si>
  <si>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</si>
  <si>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</si>
  <si>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</si>
  <si>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</si>
  <si>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</si>
  <si>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</si>
  <si>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</si>
  <si>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</si>
  <si>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</si>
  <si>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</si>
  <si>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</si>
  <si>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</si>
  <si>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</si>
  <si>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</si>
  <si>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</si>
  <si>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</si>
  <si>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</si>
  <si>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</si>
  <si>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</si>
  <si>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</si>
  <si>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</si>
  <si>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</si>
  <si>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</si>
  <si>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</si>
  <si>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</si>
  <si>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</si>
  <si>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</si>
  <si>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</si>
  <si>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</si>
  <si>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</si>
  <si>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</si>
  <si>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</si>
  <si>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</si>
  <si>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</si>
  <si>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</si>
  <si>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</si>
  <si>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</si>
  <si>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</si>
  <si>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</si>
  <si>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</si>
  <si>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</si>
  <si>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</si>
  <si>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</si>
  <si>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</si>
  <si>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</si>
  <si>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</si>
  <si>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</si>
  <si>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</si>
  <si>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</si>
  <si>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</si>
  <si>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</si>
  <si>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</si>
  <si>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</si>
  <si>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</si>
  <si>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</si>
  <si>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</si>
  <si>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</si>
  <si>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</si>
  <si>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</si>
  <si>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</si>
  <si>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</si>
  <si>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</si>
  <si>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</si>
  <si>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</si>
  <si>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</si>
  <si>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</si>
  <si>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</si>
  <si>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</si>
  <si>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</si>
  <si>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</si>
  <si>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</si>
  <si>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</si>
  <si>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</si>
  <si>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</si>
  <si>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</si>
  <si>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</si>
  <si>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</si>
  <si>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</si>
  <si>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</si>
  <si>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</si>
  <si>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</si>
  <si>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</si>
  <si>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</si>
  <si>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</si>
  <si>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</si>
  <si>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</si>
  <si>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</si>
  <si>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</si>
  <si>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</si>
  <si>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</si>
  <si>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</si>
  <si>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</si>
  <si>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</si>
  <si>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</si>
  <si>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</si>
  <si>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</si>
  <si>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</si>
  <si>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</si>
  <si>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</si>
  <si>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</si>
  <si>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</si>
  <si>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</si>
  <si>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</si>
  <si>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</si>
  <si>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</si>
  <si>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</si>
  <si>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</si>
  <si>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</si>
  <si>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</si>
  <si>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</si>
  <si>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</si>
  <si>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</si>
  <si>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</si>
  <si>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</si>
  <si>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</si>
  <si>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</si>
  <si>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</si>
  <si>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</si>
  <si>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</si>
  <si>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</si>
  <si>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</si>
  <si>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</si>
  <si>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</si>
  <si>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</si>
  <si>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</si>
  <si>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</si>
  <si>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</si>
  <si>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</si>
  <si>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</si>
  <si>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</si>
  <si>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</si>
  <si>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</si>
  <si>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</si>
  <si>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</si>
  <si>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</si>
  <si>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</si>
  <si>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</si>
  <si>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</si>
  <si>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</si>
  <si>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</si>
  <si>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</si>
  <si>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</si>
  <si>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</si>
  <si>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</si>
  <si>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</si>
  <si>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</si>
  <si>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</si>
  <si>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</si>
  <si>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</si>
  <si>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</si>
  <si>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</si>
  <si>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</si>
  <si>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</si>
  <si>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</si>
  <si>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</si>
  <si>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</si>
  <si>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</si>
  <si>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</si>
  <si>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</si>
  <si>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</si>
  <si>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</si>
  <si>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</si>
  <si>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</si>
  <si>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</si>
  <si>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</si>
  <si>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</si>
  <si>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</si>
  <si>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</si>
  <si>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</si>
  <si>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</si>
  <si>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</si>
  <si>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</si>
  <si>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</si>
  <si>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</si>
  <si>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</si>
  <si>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</si>
  <si>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</si>
  <si>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</si>
  <si>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</si>
  <si>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</si>
  <si>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</si>
  <si>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</si>
  <si>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</si>
  <si>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</si>
  <si>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</si>
  <si>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</si>
  <si>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</si>
  <si>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</si>
  <si>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</si>
  <si>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</si>
  <si>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</si>
  <si>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</si>
  <si>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</si>
  <si>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</si>
  <si>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</si>
  <si>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</si>
  <si>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</si>
  <si>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</si>
  <si>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</si>
  <si>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</si>
  <si>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</si>
  <si>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</si>
  <si>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</si>
  <si>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</si>
  <si>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</si>
  <si>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</si>
  <si>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</si>
  <si>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</si>
  <si>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</si>
  <si>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</si>
  <si>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</si>
  <si>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</si>
  <si>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</si>
  <si>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</si>
  <si>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</si>
  <si>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</si>
  <si>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</si>
  <si>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</si>
  <si>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</si>
  <si>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</si>
  <si>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</si>
  <si>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</si>
  <si>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</si>
  <si>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</si>
  <si>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</si>
  <si>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</si>
  <si>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</si>
  <si>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</si>
  <si>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</si>
  <si>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</si>
  <si>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</si>
  <si>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</si>
  <si>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</si>
  <si>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</si>
  <si>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</si>
  <si>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</si>
  <si>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</si>
  <si>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</si>
  <si>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</si>
  <si>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</si>
  <si>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</si>
  <si>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</si>
  <si>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</si>
  <si>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</si>
  <si>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</si>
  <si>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</si>
  <si>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</si>
  <si>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</si>
  <si>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</si>
  <si>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</si>
  <si>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</si>
  <si>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</si>
  <si>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</si>
  <si>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</si>
  <si>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</si>
  <si>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</si>
  <si>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</si>
  <si>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</si>
  <si>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</si>
  <si>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</si>
  <si>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</si>
  <si>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</si>
  <si>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</si>
  <si>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</si>
  <si>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</si>
  <si>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</si>
  <si>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</si>
  <si>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</si>
  <si>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</si>
  <si>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</si>
  <si>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</si>
  <si>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</si>
  <si>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</si>
  <si>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</si>
  <si>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</si>
  <si>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</si>
  <si>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</si>
  <si>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</si>
  <si>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</si>
  <si>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</si>
  <si>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</si>
  <si>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</si>
  <si>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</si>
  <si>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</si>
  <si>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</si>
  <si>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</si>
  <si>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</si>
  <si>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</si>
  <si>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</si>
  <si>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</si>
  <si>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</si>
  <si>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</si>
  <si>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</si>
  <si>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</si>
  <si>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</si>
  <si>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</si>
  <si>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</si>
  <si>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</si>
  <si>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</si>
  <si>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</si>
  <si>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</si>
  <si>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</si>
  <si>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</si>
  <si>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</si>
  <si>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</si>
  <si>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</si>
  <si>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</si>
  <si>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</si>
  <si>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</si>
  <si>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</si>
  <si>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</si>
  <si>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</si>
  <si>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</si>
  <si>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</si>
  <si>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</si>
  <si>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</si>
  <si>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</si>
  <si>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</si>
  <si>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</si>
  <si>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</si>
  <si>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</si>
  <si>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</si>
  <si>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</si>
  <si>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</si>
  <si>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</si>
  <si>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</si>
  <si>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</si>
  <si>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</si>
  <si>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</si>
  <si>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</si>
  <si>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</si>
  <si>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</si>
  <si>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</si>
  <si>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</si>
  <si>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</si>
  <si>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</si>
  <si>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</si>
  <si>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</si>
  <si>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</si>
  <si>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</si>
  <si>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</si>
  <si>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</si>
  <si>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</si>
  <si>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</si>
  <si>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</si>
  <si>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</si>
  <si>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</si>
  <si>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</si>
  <si>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</si>
  <si>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</si>
  <si>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</si>
  <si>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</si>
  <si>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</si>
  <si>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</si>
  <si>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</si>
  <si>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</si>
  <si>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</si>
  <si>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</si>
  <si>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</si>
  <si>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</si>
  <si>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</si>
  <si>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</si>
  <si>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</si>
  <si>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</si>
  <si>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</si>
  <si>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</si>
  <si>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</si>
  <si>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</si>
  <si>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</si>
  <si>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</si>
  <si>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</si>
  <si>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</si>
  <si>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</si>
  <si>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</si>
  <si>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</si>
  <si>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</si>
  <si>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</si>
  <si>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</si>
  <si>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</si>
  <si>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</si>
  <si>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</si>
  <si>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</si>
  <si>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</si>
  <si>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</si>
  <si>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</si>
  <si>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</si>
  <si>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</si>
  <si>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</si>
  <si>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</si>
  <si>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</si>
  <si>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</si>
  <si>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</si>
  <si>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</si>
  <si>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</si>
  <si>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</si>
  <si>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</si>
  <si>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</si>
  <si>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</si>
  <si>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</si>
  <si>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</si>
  <si>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</si>
  <si>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</si>
  <si>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</si>
  <si>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</si>
  <si>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</si>
  <si>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</si>
  <si>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</si>
  <si>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</si>
  <si>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</si>
  <si>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</si>
  <si>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</si>
  <si>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</si>
  <si>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</si>
  <si>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</si>
  <si>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</si>
  <si>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</si>
  <si>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</si>
  <si>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</si>
  <si>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</si>
  <si>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</si>
  <si>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</si>
  <si>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</si>
  <si>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</si>
  <si>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</si>
  <si>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</si>
  <si>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</si>
  <si>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</si>
  <si>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</si>
  <si>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</si>
  <si>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</si>
  <si>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</si>
  <si>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</si>
  <si>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</si>
  <si>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</si>
  <si>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</si>
  <si>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</si>
  <si>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</si>
  <si>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</si>
  <si>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</si>
  <si>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</si>
  <si>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</si>
  <si>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</si>
  <si>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</si>
  <si>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</si>
  <si>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</si>
  <si>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</si>
  <si>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</si>
  <si>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</si>
  <si>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</si>
  <si>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</si>
  <si>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</si>
  <si>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</si>
  <si>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</si>
  <si>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</si>
  <si>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</si>
  <si>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</si>
  <si>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</si>
  <si>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</si>
  <si>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</si>
  <si>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</si>
  <si>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</si>
  <si>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</si>
  <si>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</si>
  <si>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</si>
  <si>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</si>
  <si>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</si>
  <si>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</si>
  <si>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</si>
  <si>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</si>
  <si>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</si>
  <si>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</si>
  <si>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</si>
  <si>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</si>
  <si>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</si>
  <si>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</si>
  <si>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</si>
  <si>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</si>
  <si>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</si>
  <si>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</si>
  <si>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</si>
  <si>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</si>
  <si>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</si>
  <si>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</si>
  <si>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</si>
  <si>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</si>
  <si>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</si>
  <si>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</si>
  <si>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</si>
  <si>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</si>
  <si>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</si>
  <si>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</si>
  <si>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</si>
  <si>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</si>
  <si>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</si>
  <si>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</si>
  <si>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</si>
  <si>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</si>
  <si>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</si>
  <si>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</si>
  <si>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</si>
  <si>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</si>
  <si>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</si>
  <si>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</si>
  <si>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</si>
  <si>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</si>
  <si>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</si>
  <si>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</si>
  <si>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</si>
  <si>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</si>
  <si>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</si>
  <si>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</si>
  <si>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</si>
  <si>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</si>
  <si>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</si>
  <si>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</si>
  <si>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</si>
  <si>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</si>
  <si>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</si>
  <si>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</si>
  <si>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</si>
  <si>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</si>
  <si>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</si>
  <si>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</si>
  <si>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</si>
  <si>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</si>
  <si>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</si>
  <si>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</si>
  <si>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</si>
  <si>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</si>
  <si>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</si>
  <si>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</si>
  <si>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</si>
  <si>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</si>
  <si>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</si>
  <si>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</si>
  <si>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</si>
  <si>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</si>
  <si>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</si>
  <si>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</si>
  <si>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</si>
  <si>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</si>
  <si>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</si>
  <si>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</si>
  <si>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</si>
  <si>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</si>
  <si>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</si>
  <si>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</si>
  <si>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</si>
  <si>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</si>
  <si>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</si>
  <si>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</si>
  <si>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</si>
  <si>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</si>
  <si>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</si>
  <si>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</si>
  <si>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</si>
  <si>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</si>
  <si>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</si>
  <si>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</si>
  <si>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</si>
  <si>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</si>
  <si>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</si>
  <si>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</si>
  <si>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</si>
  <si>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</si>
  <si>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</si>
  <si>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</si>
  <si>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</si>
  <si>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</si>
  <si>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</si>
  <si>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</si>
  <si>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</si>
  <si>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</si>
  <si>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</si>
  <si>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</si>
  <si>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</si>
  <si>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</si>
  <si>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</si>
  <si>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</si>
  <si>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</si>
  <si>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</si>
  <si>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</si>
  <si>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</si>
  <si>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</si>
  <si>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</si>
  <si>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</si>
  <si>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</si>
  <si>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</si>
  <si>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</si>
  <si>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</si>
  <si>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</si>
  <si>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</si>
  <si>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</si>
  <si>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</si>
  <si>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</si>
  <si>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</si>
  <si>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</si>
  <si>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</si>
  <si>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</si>
  <si>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</si>
  <si>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</si>
  <si>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</si>
  <si>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</si>
  <si>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</si>
  <si>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</si>
  <si>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</si>
  <si>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</si>
  <si>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</si>
  <si>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</si>
  <si>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</si>
  <si>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</si>
  <si>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</si>
  <si>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</si>
  <si>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</si>
  <si>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</si>
  <si>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</si>
  <si>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</si>
  <si>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</si>
  <si>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</si>
  <si>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</si>
  <si>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</si>
  <si>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</si>
  <si>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</si>
  <si>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</si>
  <si>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</si>
  <si>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</si>
  <si>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</si>
  <si>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</si>
  <si>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</si>
  <si>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</si>
  <si>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</si>
  <si>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</si>
  <si>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</si>
  <si>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</si>
  <si>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</si>
  <si>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</si>
  <si>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</si>
  <si>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</si>
  <si>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</si>
  <si>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</si>
  <si>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</si>
  <si>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</si>
  <si>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</si>
  <si>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</si>
  <si>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</si>
  <si>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</si>
  <si>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</si>
  <si>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</si>
  <si>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</si>
  <si>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</si>
  <si>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</si>
  <si>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</si>
  <si>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</si>
  <si>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</si>
  <si>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</si>
  <si>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</si>
  <si>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</si>
  <si>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</si>
  <si>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</si>
  <si>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</si>
  <si>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</si>
  <si>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</si>
  <si>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</si>
  <si>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</si>
  <si>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</si>
  <si>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</si>
  <si>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</si>
  <si>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</si>
  <si>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</si>
  <si>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</si>
  <si>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</si>
  <si>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</si>
  <si>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</si>
  <si>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</si>
  <si>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</si>
  <si>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</si>
  <si>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</si>
  <si>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</si>
  <si>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</si>
  <si>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</si>
  <si>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</si>
  <si>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</si>
  <si>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</si>
  <si>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</si>
  <si>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</si>
  <si>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</si>
  <si>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</si>
  <si>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</si>
  <si>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</si>
  <si>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</si>
  <si>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</si>
  <si>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</si>
  <si>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</si>
  <si>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</si>
  <si>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</si>
  <si>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</si>
  <si>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</si>
  <si>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</si>
  <si>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</si>
  <si>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</si>
  <si>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</si>
  <si>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</si>
  <si>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</si>
  <si>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</si>
  <si>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</si>
  <si>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</si>
  <si>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</si>
  <si>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</si>
  <si>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</si>
  <si>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</si>
  <si>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</si>
  <si>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</si>
  <si>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</si>
  <si>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</si>
  <si>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</si>
  <si>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</si>
  <si>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</si>
  <si>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</si>
  <si>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</si>
  <si>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</si>
  <si>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</si>
  <si>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</si>
  <si>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</si>
  <si>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</si>
  <si>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</si>
  <si>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</si>
  <si>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</si>
  <si>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</si>
  <si>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</si>
  <si>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</si>
  <si>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</si>
  <si>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</si>
  <si>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</si>
  <si>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</si>
  <si>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</si>
  <si>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</si>
  <si>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</si>
  <si>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</si>
  <si>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</si>
  <si>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</si>
  <si>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</si>
  <si>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</si>
  <si>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</si>
  <si>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</si>
  <si>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</si>
  <si>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</si>
  <si>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</si>
  <si>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</si>
  <si>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</si>
  <si>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</si>
  <si>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</si>
  <si>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</si>
  <si>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</si>
  <si>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</si>
  <si>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</si>
  <si>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</si>
  <si>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</si>
  <si>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</si>
  <si>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</si>
  <si>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</si>
  <si>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</si>
  <si>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</si>
  <si>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</si>
  <si>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</si>
  <si>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</si>
  <si>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</si>
  <si>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</si>
  <si>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</si>
  <si>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</si>
  <si>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</si>
  <si>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</si>
  <si>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</si>
  <si>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</si>
  <si>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</si>
  <si>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</si>
  <si>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</si>
  <si>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</si>
  <si>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</si>
  <si>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</si>
  <si>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</si>
  <si>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</si>
  <si>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</si>
  <si>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</si>
  <si>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</si>
  <si>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</si>
  <si>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</si>
  <si>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</si>
  <si>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</si>
  <si>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</si>
  <si>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</si>
  <si>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</si>
  <si>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</si>
  <si>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</si>
  <si>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</si>
  <si>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</si>
  <si>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</si>
  <si>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</si>
  <si>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</si>
  <si>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</si>
  <si>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</si>
  <si>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</si>
  <si>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</si>
  <si>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</si>
  <si>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</si>
  <si>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</si>
  <si>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</si>
  <si>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</si>
  <si>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</si>
  <si>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</si>
  <si>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</si>
  <si>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</si>
  <si>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</si>
  <si>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</si>
  <si>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</si>
  <si>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</si>
  <si>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</si>
  <si>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</si>
  <si>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</si>
  <si>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</si>
  <si>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</si>
  <si>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</si>
  <si>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</si>
  <si>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</si>
  <si>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</si>
  <si>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</si>
  <si>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</si>
  <si>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</si>
  <si>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</si>
  <si>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</si>
  <si>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</si>
  <si>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</si>
  <si>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</si>
  <si>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</si>
  <si>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</si>
  <si>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</si>
  <si>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</si>
  <si>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</si>
  <si>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</si>
  <si>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</si>
  <si>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</si>
  <si>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</si>
  <si>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</si>
  <si>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</si>
  <si>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</si>
  <si>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</si>
  <si>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</si>
  <si>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</si>
  <si>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</si>
  <si>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</si>
  <si>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</si>
  <si>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</si>
  <si>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</si>
  <si>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</si>
  <si>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</si>
  <si>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</si>
  <si>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</si>
  <si>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</si>
  <si>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</si>
  <si>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</si>
  <si>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</si>
  <si>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</si>
  <si>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</si>
  <si>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</si>
  <si>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</si>
  <si>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</si>
  <si>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</si>
  <si>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</si>
  <si>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</si>
  <si>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</si>
  <si>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</si>
  <si>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</si>
  <si>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</si>
  <si>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</si>
  <si>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</si>
  <si>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</si>
  <si>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</si>
  <si>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</si>
  <si>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</si>
  <si>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</si>
  <si>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</si>
  <si>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</si>
  <si>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</si>
  <si>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</si>
  <si>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</si>
  <si>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</si>
  <si>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</si>
  <si>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</si>
  <si>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</si>
  <si>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</si>
  <si>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</si>
  <si>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</si>
  <si>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</si>
  <si>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</si>
  <si>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</si>
  <si>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</si>
  <si>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</si>
  <si>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</si>
  <si>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</si>
  <si>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</si>
  <si>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</si>
  <si>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</si>
  <si>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</si>
  <si>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</si>
  <si>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</si>
  <si>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</si>
  <si>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</si>
  <si>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</si>
  <si>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</si>
  <si>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</si>
  <si>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</si>
  <si>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</si>
  <si>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</si>
  <si>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</si>
  <si>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</si>
  <si>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</si>
  <si>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</si>
  <si>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</si>
  <si>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</si>
  <si>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</si>
  <si>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</si>
  <si>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</si>
  <si>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</si>
  <si>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</si>
  <si>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</si>
  <si>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</si>
  <si>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</si>
  <si>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</si>
  <si>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</si>
  <si>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</si>
  <si>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</si>
  <si>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</si>
  <si>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</si>
  <si>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</si>
  <si>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</si>
  <si>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</si>
  <si>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</si>
  <si>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</si>
  <si>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</si>
  <si>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</si>
  <si>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</si>
  <si>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</si>
  <si>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</si>
  <si>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</si>
  <si>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</si>
  <si>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</si>
  <si>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</si>
  <si>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</si>
  <si>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</si>
  <si>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</si>
  <si>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</si>
  <si>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</si>
  <si>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</si>
  <si>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</si>
  <si>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</si>
  <si>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</si>
  <si>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</si>
  <si>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</si>
  <si>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</si>
  <si>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</si>
  <si>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</si>
  <si>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</si>
  <si>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</si>
  <si>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</si>
  <si>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</si>
  <si>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</si>
  <si>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</si>
  <si>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</si>
  <si>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</si>
  <si>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</si>
  <si>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</si>
  <si>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</si>
  <si>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</si>
  <si>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</si>
  <si>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</si>
  <si>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</si>
  <si>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</si>
  <si>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</si>
  <si>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</si>
  <si>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</si>
  <si>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</si>
  <si>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</si>
  <si>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</si>
  <si>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</si>
  <si>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</si>
  <si>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</si>
  <si>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</si>
  <si>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</si>
  <si>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</si>
  <si>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</si>
  <si>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</si>
  <si>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</si>
  <si>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</si>
  <si>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</si>
  <si>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</si>
  <si>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</si>
  <si>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</si>
  <si>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</si>
  <si>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</si>
  <si>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</si>
  <si>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</si>
  <si>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</si>
  <si>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</si>
  <si>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</si>
  <si>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</si>
  <si>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</si>
  <si>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</si>
  <si>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</si>
  <si>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</si>
  <si>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</si>
  <si>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</si>
  <si>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</si>
  <si>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</si>
  <si>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</si>
  <si>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</si>
  <si>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</si>
  <si>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</si>
  <si>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</si>
  <si>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</si>
  <si>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</si>
  <si>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</si>
  <si>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</si>
  <si>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</si>
  <si>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</si>
  <si>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</si>
  <si>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</si>
  <si>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</si>
  <si>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</si>
  <si>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</si>
  <si>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</si>
  <si>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</si>
  <si>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</si>
  <si>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</si>
  <si>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</si>
  <si>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</si>
  <si>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</si>
  <si>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</si>
  <si>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</si>
  <si>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</si>
  <si>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</si>
  <si>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</si>
  <si>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</si>
  <si>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</si>
  <si>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</si>
  <si>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</si>
  <si>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</si>
  <si>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</si>
  <si>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</si>
  <si>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</si>
  <si>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</si>
  <si>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</si>
  <si>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</si>
  <si>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</si>
  <si>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</si>
  <si>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</si>
  <si>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</si>
  <si>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</si>
  <si>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</si>
  <si>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</si>
  <si>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</si>
  <si>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</si>
  <si>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</si>
  <si>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</si>
  <si>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</si>
  <si>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</si>
  <si>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</si>
  <si>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</si>
  <si>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</si>
  <si>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</si>
  <si>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</si>
  <si>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</si>
  <si>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</si>
  <si>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</si>
  <si>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</si>
  <si>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</si>
  <si>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</si>
  <si>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</si>
  <si>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</si>
  <si>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</si>
  <si>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</si>
  <si>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</si>
  <si>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</si>
  <si>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</si>
  <si>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</si>
  <si>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</si>
  <si>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</si>
  <si>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</si>
  <si>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</si>
  <si>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</si>
  <si>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</si>
  <si>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</si>
  <si>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</si>
  <si>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</si>
  <si>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</si>
  <si>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</si>
  <si>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</si>
  <si>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</si>
  <si>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</si>
  <si>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</si>
  <si>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</si>
  <si>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</si>
  <si>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</si>
  <si>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</si>
  <si>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</si>
  <si>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</si>
  <si>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</si>
  <si>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</si>
  <si>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</si>
  <si>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</si>
  <si>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</si>
  <si>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</si>
  <si>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</si>
  <si>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</si>
  <si>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</si>
  <si>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</si>
  <si>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</si>
  <si>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</si>
  <si>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</si>
  <si>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</si>
  <si>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</si>
  <si>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</si>
  <si>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</si>
  <si>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</si>
  <si>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</si>
  <si>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</si>
  <si>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</si>
  <si>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</si>
  <si>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</si>
  <si>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</si>
  <si>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</si>
  <si>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</si>
  <si>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</si>
  <si>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</si>
  <si>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</si>
  <si>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</si>
  <si>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</si>
  <si>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</si>
  <si>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</si>
  <si>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</si>
  <si>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</si>
  <si>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</si>
  <si>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</si>
  <si>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</si>
  <si>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</si>
  <si>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</si>
  <si>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</si>
  <si>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</si>
  <si>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</si>
  <si>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</si>
  <si>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</si>
  <si>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</si>
  <si>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</si>
  <si>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</si>
  <si>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</si>
  <si>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</si>
  <si>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</si>
  <si>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</si>
  <si>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</si>
  <si>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</si>
  <si>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</si>
  <si>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</si>
  <si>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</si>
  <si>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</si>
  <si>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</si>
  <si>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</si>
  <si>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</si>
  <si>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</si>
  <si>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</si>
  <si>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</si>
  <si>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</si>
  <si>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</si>
  <si>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</si>
  <si>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</si>
  <si>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</si>
  <si>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</si>
  <si>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</si>
  <si>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</si>
  <si>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</si>
  <si>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</si>
  <si>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</si>
  <si>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</si>
  <si>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</si>
  <si>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</si>
  <si>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</si>
  <si>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</si>
  <si>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</si>
  <si>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</si>
  <si>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</si>
  <si>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</si>
  <si>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</si>
  <si>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</si>
  <si>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</si>
  <si>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</si>
  <si>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</si>
  <si>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</si>
  <si>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</si>
  <si>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</si>
  <si>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</si>
  <si>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</si>
  <si>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</si>
  <si>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</si>
  <si>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</si>
  <si>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</si>
  <si>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</si>
  <si>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</si>
  <si>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</si>
  <si>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</si>
  <si>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</si>
  <si>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</si>
  <si>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</si>
  <si>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</si>
  <si>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</si>
  <si>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</si>
  <si>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</si>
  <si>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</si>
  <si>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</si>
  <si>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</si>
  <si>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</si>
  <si>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</si>
  <si>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</si>
  <si>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</si>
  <si>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</si>
  <si>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</si>
  <si>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</si>
  <si>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</si>
  <si>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</si>
  <si>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</si>
  <si>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</si>
  <si>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</si>
  <si>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</si>
  <si>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</si>
  <si>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</si>
  <si>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</si>
  <si>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</si>
  <si>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</si>
  <si>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</si>
  <si>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</si>
  <si>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</si>
  <si>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</si>
  <si>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</si>
  <si>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</si>
  <si>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</si>
  <si>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</si>
  <si>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</si>
  <si>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</si>
  <si>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</si>
  <si>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</si>
  <si>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</si>
  <si>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</si>
  <si>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</si>
  <si>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</si>
  <si>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</si>
  <si>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</si>
  <si>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</si>
  <si>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</si>
  <si>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</si>
  <si>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</si>
  <si>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</si>
  <si>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</si>
  <si>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</si>
  <si>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</si>
  <si>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</si>
  <si>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</si>
  <si>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</si>
  <si>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</si>
  <si>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</si>
  <si>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</si>
  <si>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</si>
  <si>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</si>
  <si>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</si>
  <si>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</si>
  <si>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</si>
  <si>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</si>
  <si>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</si>
  <si>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</si>
  <si>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</si>
  <si>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</si>
  <si>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</si>
  <si>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</si>
  <si>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</si>
  <si>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</si>
  <si>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</si>
  <si>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</si>
  <si>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</si>
  <si>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</si>
  <si>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</si>
  <si>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</si>
  <si>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</si>
  <si>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</si>
  <si>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</si>
  <si>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</si>
  <si>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</si>
  <si>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</si>
  <si>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</si>
  <si>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</si>
  <si>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</si>
  <si>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</si>
  <si>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</si>
  <si>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</si>
  <si>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</si>
  <si>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</si>
  <si>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</si>
  <si>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</si>
  <si>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</si>
  <si>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</si>
  <si>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</si>
  <si>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</si>
  <si>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</si>
  <si>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</si>
  <si>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</si>
  <si>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</si>
  <si>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</si>
  <si>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</si>
  <si>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</si>
  <si>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</si>
  <si>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</si>
  <si>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</si>
  <si>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</si>
  <si>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</si>
  <si>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</si>
  <si>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</si>
  <si>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</si>
  <si>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</si>
  <si>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</si>
  <si>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</si>
  <si>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</si>
  <si>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</si>
  <si>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</si>
  <si>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</si>
  <si>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</si>
  <si>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</si>
  <si>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</si>
  <si>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</si>
  <si>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</si>
  <si>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</si>
  <si>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</si>
  <si>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</si>
  <si>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</si>
  <si>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</si>
  <si>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</si>
  <si>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</si>
  <si>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</si>
  <si>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</si>
  <si>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</si>
  <si>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</si>
  <si>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</si>
  <si>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</si>
  <si>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</si>
  <si>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</si>
  <si>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</si>
  <si>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</si>
  <si>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</si>
  <si>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</si>
  <si>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</si>
  <si>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</si>
  <si>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</si>
  <si>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</si>
  <si>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</si>
  <si>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</si>
  <si>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</si>
  <si>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</si>
  <si>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</si>
  <si>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</si>
  <si>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</si>
  <si>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</si>
  <si>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</si>
  <si>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</si>
  <si>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</si>
  <si>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</si>
  <si>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</si>
  <si>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</si>
  <si>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</si>
  <si>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</si>
  <si>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</si>
  <si>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</si>
  <si>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</si>
  <si>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</si>
  <si>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</si>
  <si>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</si>
  <si>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</si>
  <si>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</si>
  <si>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</si>
  <si>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</si>
  <si>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</si>
  <si>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</si>
  <si>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</si>
  <si>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</si>
  <si>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</si>
  <si>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</si>
  <si>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</si>
  <si>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</si>
  <si>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</si>
  <si>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</si>
  <si>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</si>
  <si>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</si>
  <si>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</si>
  <si>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</si>
  <si>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</si>
  <si>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</si>
  <si>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</si>
  <si>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</si>
  <si>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</si>
  <si>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</si>
  <si>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</si>
  <si>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</si>
  <si>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</si>
  <si>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</si>
  <si>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</si>
  <si>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</si>
  <si>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</si>
  <si>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</si>
  <si>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</si>
  <si>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</si>
  <si>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</si>
  <si>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</si>
  <si>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</si>
  <si>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</si>
  <si>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</si>
  <si>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</si>
  <si>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</si>
  <si>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</si>
  <si>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</si>
  <si>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</si>
  <si>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</si>
  <si>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</si>
  <si>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</si>
  <si>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</si>
  <si>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</si>
  <si>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</si>
  <si>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</si>
  <si>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</si>
  <si>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</si>
  <si>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</si>
  <si>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</si>
  <si>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</si>
  <si>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</si>
  <si>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</si>
  <si>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</si>
  <si>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</si>
  <si>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</si>
  <si>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</si>
  <si>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</si>
  <si>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</si>
  <si>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</si>
  <si>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</si>
  <si>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</si>
  <si>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</si>
  <si>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</si>
  <si>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</si>
  <si>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</si>
  <si>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</si>
  <si>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</si>
  <si>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</si>
  <si>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</si>
  <si>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</si>
  <si>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</si>
  <si>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</si>
  <si>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</si>
  <si>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</si>
  <si>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</si>
  <si>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</si>
  <si>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</si>
  <si>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</si>
  <si>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</si>
  <si>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</si>
  <si>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</si>
  <si>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</si>
  <si>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</si>
  <si>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</si>
  <si>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</si>
  <si>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</si>
  <si>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</si>
  <si>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</si>
  <si>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</si>
  <si>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</si>
  <si>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</si>
  <si>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</si>
  <si>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</si>
  <si>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</si>
  <si>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</si>
  <si>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</si>
  <si>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</si>
  <si>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</si>
  <si>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</si>
  <si>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</si>
  <si>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</si>
  <si>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</si>
  <si>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</si>
  <si>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</si>
  <si>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</si>
  <si>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</si>
  <si>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</si>
  <si>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</si>
  <si>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</si>
  <si>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</si>
  <si>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</si>
  <si>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</si>
  <si>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</si>
  <si>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</si>
  <si>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</si>
  <si>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</si>
  <si>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</si>
  <si>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</si>
  <si>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</si>
  <si>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</si>
  <si>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</si>
  <si>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</si>
  <si>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</si>
  <si>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</si>
  <si>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</si>
  <si>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</si>
  <si>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</si>
  <si>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</si>
  <si>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</si>
  <si>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</si>
  <si>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</si>
  <si>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</si>
  <si>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</si>
  <si>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</si>
  <si>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</si>
  <si>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</si>
  <si>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</si>
  <si>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</si>
  <si>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</si>
  <si>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</si>
  <si>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</si>
  <si>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</si>
  <si>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</si>
  <si>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</si>
  <si>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</si>
  <si>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</si>
  <si>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</si>
  <si>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</si>
  <si>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</si>
  <si>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</si>
  <si>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</si>
  <si>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</si>
  <si>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</si>
  <si>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</si>
  <si>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</si>
  <si>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</si>
  <si>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</si>
  <si>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</si>
  <si>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</si>
  <si>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</si>
  <si>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</si>
  <si>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</si>
  <si>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</si>
  <si>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</si>
  <si>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</si>
  <si>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</si>
  <si>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</si>
  <si>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</si>
  <si>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</si>
  <si>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</si>
  <si>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</si>
  <si>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</si>
  <si>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</si>
  <si>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</si>
  <si>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</si>
  <si>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</si>
  <si>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</si>
  <si>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</si>
  <si>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</si>
  <si>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</si>
  <si>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</si>
  <si>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</si>
  <si>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</si>
  <si>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</si>
  <si>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</si>
  <si>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</si>
  <si>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</si>
  <si>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</si>
  <si>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</si>
  <si>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</si>
  <si>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</si>
  <si>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</si>
  <si>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</si>
  <si>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</si>
  <si>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</si>
  <si>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</si>
  <si>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</si>
  <si>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</si>
  <si>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</si>
  <si>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</si>
  <si>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</si>
  <si>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</si>
  <si>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</si>
  <si>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</si>
  <si>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</si>
  <si>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</si>
  <si>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</si>
  <si>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</si>
  <si>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</si>
  <si>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</si>
  <si>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</si>
  <si>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</si>
  <si>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</si>
  <si>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</si>
  <si>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</si>
  <si>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</si>
  <si>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</si>
  <si>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</si>
  <si>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</si>
  <si>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</si>
  <si>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</si>
  <si>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</si>
  <si>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</si>
  <si>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</si>
  <si>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</si>
  <si>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</si>
  <si>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</si>
  <si>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</si>
  <si>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</si>
  <si>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</si>
  <si>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</si>
  <si>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</si>
  <si>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</si>
  <si>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</si>
  <si>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</si>
  <si>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</si>
  <si>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</si>
  <si>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</si>
  <si>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</si>
  <si>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</si>
  <si>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</si>
  <si>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</si>
  <si>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</si>
  <si>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</si>
  <si>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</si>
  <si>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</si>
  <si>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</si>
  <si>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</si>
  <si>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</si>
  <si>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</si>
  <si>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</si>
  <si>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</si>
  <si>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</si>
  <si>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</si>
  <si>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</si>
  <si>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</si>
  <si>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</si>
  <si>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</si>
  <si>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</si>
  <si>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</si>
  <si>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</si>
  <si>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</si>
  <si>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</si>
  <si>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</si>
  <si>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</si>
  <si>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</si>
  <si>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</si>
  <si>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</si>
  <si>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</si>
  <si>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</si>
  <si>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</si>
  <si>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</si>
  <si>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</si>
  <si>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</si>
  <si>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</si>
  <si>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</si>
  <si>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</si>
  <si>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</si>
  <si>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</si>
  <si>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</si>
  <si>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</si>
  <si>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</si>
  <si>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</si>
  <si>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</si>
  <si>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</si>
  <si>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</si>
  <si>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</si>
  <si>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</si>
  <si>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</si>
  <si>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</si>
  <si>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</si>
  <si>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</si>
  <si>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</si>
  <si>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</si>
  <si>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</si>
  <si>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</si>
  <si>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</si>
  <si>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</si>
  <si>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</si>
  <si>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</si>
  <si>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</si>
  <si>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</si>
  <si>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</si>
  <si>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</si>
  <si>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</si>
  <si>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</si>
  <si>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</si>
  <si>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</si>
  <si>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</si>
  <si>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</si>
  <si>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</si>
  <si>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</si>
  <si>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</si>
  <si>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</si>
  <si>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</si>
  <si>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</si>
  <si>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</si>
  <si>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</si>
  <si>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</si>
  <si>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</si>
  <si>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</si>
  <si>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</si>
  <si>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</si>
  <si>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</si>
  <si>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</si>
  <si>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</si>
  <si>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</si>
  <si>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</si>
  <si>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</si>
  <si>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</si>
  <si>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</si>
  <si>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</si>
  <si>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</si>
  <si>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</si>
  <si>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</si>
  <si>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</si>
  <si>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</si>
  <si>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</si>
  <si>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</si>
  <si>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</si>
  <si>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</si>
  <si>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</si>
  <si>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</si>
  <si>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</si>
  <si>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</si>
  <si>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</si>
  <si>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</si>
  <si>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</si>
  <si>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</si>
  <si>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</si>
  <si>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</si>
  <si>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</si>
  <si>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</si>
  <si>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</si>
  <si>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</si>
  <si>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</si>
  <si>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</si>
  <si>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</si>
  <si>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</si>
  <si>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</si>
  <si>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</si>
  <si>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</si>
  <si>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</si>
  <si>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</si>
  <si>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</si>
  <si>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</si>
  <si>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</si>
  <si>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</si>
  <si>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</si>
  <si>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</si>
  <si>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</si>
  <si>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</si>
  <si>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</si>
  <si>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</si>
  <si>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</si>
  <si>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</si>
  <si>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</si>
  <si>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</si>
  <si>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</si>
  <si>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</si>
  <si>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</si>
  <si>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</si>
  <si>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</si>
  <si>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</si>
  <si>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</si>
  <si>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</si>
  <si>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</si>
  <si>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</si>
  <si>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</si>
  <si>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</si>
  <si>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</si>
  <si>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</si>
  <si>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</si>
  <si>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</si>
  <si>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</si>
  <si>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</si>
  <si>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</si>
  <si>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</si>
  <si>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</si>
  <si>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</si>
  <si>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</si>
  <si>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</si>
  <si>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</si>
  <si>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</si>
  <si>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</si>
  <si>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</si>
  <si>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</si>
  <si>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</si>
  <si>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</si>
  <si>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</si>
  <si>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</si>
  <si>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</si>
  <si>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</si>
  <si>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</si>
  <si>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</si>
  <si>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</si>
  <si>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</si>
  <si>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</si>
  <si>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</si>
  <si>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</si>
  <si>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</si>
  <si>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</si>
  <si>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</si>
  <si>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</si>
  <si>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</si>
  <si>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</si>
  <si>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</si>
  <si>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</si>
  <si>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</si>
  <si>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</si>
  <si>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</si>
  <si>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</si>
  <si>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</si>
  <si>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</si>
  <si>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</si>
  <si>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</si>
  <si>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</si>
  <si>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</si>
  <si>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</si>
  <si>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</si>
  <si>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</si>
  <si>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</si>
  <si>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</si>
  <si>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</si>
  <si>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</si>
  <si>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</si>
  <si>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</si>
  <si>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</si>
  <si>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</si>
  <si>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</si>
  <si>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</si>
  <si>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</si>
  <si>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</si>
  <si>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</si>
  <si>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</si>
  <si>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</si>
  <si>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</si>
  <si>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</si>
  <si>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</si>
  <si>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</si>
  <si>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</si>
  <si>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</si>
  <si>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</si>
  <si>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</si>
  <si>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</si>
  <si>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</si>
  <si>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</si>
  <si>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</si>
  <si>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</si>
  <si>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</si>
  <si>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</si>
  <si>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</si>
  <si>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</si>
  <si>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</si>
  <si>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</si>
  <si>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</si>
  <si>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</si>
  <si>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</si>
  <si>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</si>
  <si>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</si>
  <si>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</si>
  <si>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</si>
  <si>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</si>
  <si>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</si>
  <si>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</si>
  <si>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</si>
  <si>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</si>
  <si>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</si>
  <si>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</si>
  <si>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</si>
  <si>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</si>
  <si>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</si>
  <si>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</si>
  <si>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</si>
  <si>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</si>
  <si>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</si>
  <si>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</si>
  <si>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</si>
  <si>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</si>
  <si>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</si>
  <si>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</si>
  <si>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</si>
  <si>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</si>
  <si>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</si>
  <si>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</si>
  <si>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</si>
  <si>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</si>
  <si>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</si>
  <si>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</si>
  <si>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</si>
  <si>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</si>
  <si>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</si>
  <si>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</si>
  <si>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</si>
  <si>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</si>
  <si>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</si>
  <si>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</si>
  <si>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</si>
  <si>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</si>
  <si>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</si>
  <si>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</si>
  <si>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</si>
  <si>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</si>
  <si>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</si>
  <si>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</si>
  <si>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</si>
  <si>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</si>
  <si>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</si>
  <si>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</si>
  <si>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</si>
  <si>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</si>
  <si>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</si>
  <si>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</si>
  <si>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</si>
  <si>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</si>
  <si>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</si>
  <si>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</si>
  <si>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</si>
  <si>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</si>
  <si>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</si>
  <si>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</si>
  <si>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</si>
  <si>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</si>
  <si>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</si>
  <si>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</si>
  <si>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</si>
  <si>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</si>
  <si>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</si>
  <si>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</si>
  <si>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</si>
  <si>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</si>
  <si>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</si>
  <si>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</si>
  <si>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</si>
  <si>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</si>
  <si>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</si>
  <si>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</si>
  <si>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</si>
  <si>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</si>
  <si>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</si>
  <si>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</si>
  <si>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</si>
  <si>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</si>
  <si>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</si>
  <si>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</si>
  <si>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</si>
  <si>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</si>
  <si>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</si>
  <si>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</si>
  <si>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</si>
  <si>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</si>
  <si>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</si>
  <si>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</si>
  <si>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</si>
  <si>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</si>
  <si>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</si>
  <si>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</si>
  <si>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</si>
  <si>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</si>
  <si>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</si>
  <si>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</si>
  <si>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</si>
  <si>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</si>
  <si>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</si>
  <si>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</si>
  <si>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</si>
  <si>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</si>
  <si>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</si>
  <si>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</si>
  <si>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</si>
  <si>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</si>
  <si>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</si>
  <si>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</si>
  <si>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</si>
  <si>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</si>
  <si>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</si>
  <si>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</si>
  <si>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</si>
  <si>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</si>
  <si>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</si>
  <si>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</si>
  <si>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</si>
  <si>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</si>
  <si>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</si>
  <si>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</si>
  <si>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</si>
  <si>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</si>
  <si>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</si>
  <si>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</si>
  <si>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</si>
  <si>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</si>
  <si>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</si>
  <si>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</si>
  <si>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</si>
  <si>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</si>
  <si>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</si>
  <si>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</si>
  <si>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</si>
  <si>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</si>
  <si>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</si>
  <si>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</si>
  <si>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</si>
  <si>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</si>
  <si>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</si>
  <si>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</si>
  <si>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</si>
  <si>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</si>
  <si>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</si>
  <si>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</si>
  <si>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</si>
  <si>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</si>
  <si>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</si>
  <si>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</si>
  <si>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</si>
  <si>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</si>
  <si>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</si>
  <si>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</si>
  <si>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</si>
  <si>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</si>
  <si>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</si>
  <si>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</si>
  <si>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</si>
  <si>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</si>
  <si>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</si>
  <si>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</si>
  <si>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</si>
  <si>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</si>
  <si>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</si>
  <si>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</si>
  <si>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</si>
  <si>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</si>
  <si>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</si>
  <si>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</si>
  <si>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</si>
  <si>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</si>
  <si>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</si>
  <si>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</si>
  <si>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</si>
  <si>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</si>
  <si>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</si>
  <si>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</si>
  <si>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</si>
  <si>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</si>
  <si>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</si>
  <si>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</si>
  <si>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</si>
  <si>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</si>
  <si>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</si>
  <si>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</si>
  <si>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</si>
  <si>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</si>
  <si>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</si>
  <si>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</si>
  <si>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</si>
  <si>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</si>
  <si>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</si>
  <si>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</si>
  <si>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</si>
  <si>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</si>
  <si>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</si>
  <si>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</si>
  <si>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</si>
  <si>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</si>
  <si>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</si>
  <si>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</si>
  <si>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</si>
  <si>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</si>
  <si>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</si>
  <si>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</si>
  <si>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</si>
  <si>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</si>
  <si>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</si>
  <si>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</si>
  <si>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</si>
  <si>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</si>
  <si>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</si>
  <si>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</si>
  <si>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</si>
  <si>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</si>
  <si>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</si>
  <si>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</si>
  <si>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</si>
  <si>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</si>
  <si>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</si>
  <si>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</si>
  <si>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</si>
  <si>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</si>
  <si>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</si>
  <si>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</si>
  <si>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</si>
  <si>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</si>
  <si>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</si>
  <si>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</si>
  <si>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</si>
  <si>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</si>
  <si>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</si>
  <si>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</si>
  <si>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</si>
  <si>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</si>
  <si>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</si>
  <si>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</si>
  <si>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</si>
  <si>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</si>
  <si>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</si>
  <si>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</si>
  <si>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</si>
  <si>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</si>
  <si>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</si>
  <si>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</si>
  <si>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</si>
  <si>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</si>
  <si>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</si>
  <si>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</si>
  <si>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</si>
  <si>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</si>
  <si>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</si>
  <si>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</si>
  <si>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</si>
  <si>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</si>
  <si>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</si>
  <si>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</si>
  <si>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</si>
  <si>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</si>
  <si>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</si>
  <si>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</si>
  <si>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</si>
  <si>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</si>
  <si>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</si>
  <si>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</si>
  <si>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</si>
  <si>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</si>
  <si>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</si>
  <si>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</si>
  <si>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</si>
  <si>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</si>
  <si>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</si>
  <si>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</si>
  <si>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</si>
  <si>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</si>
  <si>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</si>
  <si>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</si>
  <si>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</si>
  <si>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</si>
  <si>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</si>
  <si>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</si>
  <si>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</si>
  <si>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</si>
  <si>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</si>
  <si>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</si>
  <si>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</si>
  <si>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</si>
  <si>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</si>
  <si>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</si>
  <si>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</si>
  <si>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</si>
  <si>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</si>
  <si>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</si>
  <si>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</si>
  <si>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</si>
  <si>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</si>
  <si>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</si>
  <si>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</si>
  <si>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</si>
  <si>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</si>
  <si>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</si>
  <si>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</si>
  <si>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</si>
  <si>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</si>
  <si>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</si>
  <si>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</si>
  <si>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</si>
  <si>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</si>
  <si>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</si>
  <si>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</si>
  <si>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</si>
  <si>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</si>
  <si>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</si>
  <si>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</si>
  <si>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</si>
  <si>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</si>
  <si>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</si>
  <si>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</si>
  <si>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</si>
  <si>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</si>
  <si>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</si>
  <si>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</si>
  <si>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Стари град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</si>
</sst>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57" xfId="0" applyFont="1" applyFill="1" applyBorder="1" applyAlignment="1">
      <alignment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8" fillId="0" borderId="56" xfId="0" applyFont="1" applyFill="1" applyBorder="1" applyAlignment="1">
      <alignment horizontal="left" wrapText="1"/>
    </xf>
    <xf numFmtId="0" fontId="36" fillId="0" borderId="53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1698</c:v>
                </c:pt>
                <c:pt idx="1">
                  <c:v>1967</c:v>
                </c:pt>
                <c:pt idx="2">
                  <c:v>2186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1843</c:v>
                </c:pt>
                <c:pt idx="1">
                  <c:v>2115</c:v>
                </c:pt>
                <c:pt idx="2">
                  <c:v>2305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5809408"/>
        <c:axId val="105810944"/>
      </c:barChart>
      <c:catAx>
        <c:axId val="105809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5810944"/>
        <c:crosses val="autoZero"/>
        <c:auto val="1"/>
        <c:lblAlgn val="ctr"/>
        <c:lblOffset val="100"/>
        <c:noMultiLvlLbl val="0"/>
      </c:catAx>
      <c:valAx>
        <c:axId val="1058109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580940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1298</c:v>
                </c:pt>
                <c:pt idx="1">
                  <c:v>1120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055424"/>
        <c:axId val="110056960"/>
      </c:barChart>
      <c:catAx>
        <c:axId val="1100554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0056960"/>
        <c:crosses val="autoZero"/>
        <c:auto val="1"/>
        <c:lblAlgn val="ctr"/>
        <c:lblOffset val="100"/>
        <c:noMultiLvlLbl val="0"/>
      </c:catAx>
      <c:valAx>
        <c:axId val="110056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0554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135</c:v>
                </c:pt>
                <c:pt idx="1">
                  <c:v>135</c:v>
                </c:pt>
                <c:pt idx="2">
                  <c:v>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073728"/>
        <c:axId val="110075264"/>
      </c:barChart>
      <c:catAx>
        <c:axId val="110073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075264"/>
        <c:crosses val="autoZero"/>
        <c:auto val="1"/>
        <c:lblAlgn val="ctr"/>
        <c:lblOffset val="100"/>
        <c:noMultiLvlLbl val="0"/>
      </c:catAx>
      <c:valAx>
        <c:axId val="110075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0737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41</c:v>
                </c:pt>
                <c:pt idx="1">
                  <c:v>25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090496"/>
        <c:axId val="110092288"/>
      </c:barChart>
      <c:catAx>
        <c:axId val="1100904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092288"/>
        <c:crosses val="autoZero"/>
        <c:auto val="1"/>
        <c:lblAlgn val="ctr"/>
        <c:lblOffset val="100"/>
        <c:noMultiLvlLbl val="0"/>
      </c:catAx>
      <c:valAx>
        <c:axId val="11009228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100904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17</c:v>
                </c:pt>
                <c:pt idx="1">
                  <c:v>28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121344"/>
        <c:axId val="110122880"/>
      </c:barChart>
      <c:catAx>
        <c:axId val="110121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122880"/>
        <c:crosses val="autoZero"/>
        <c:auto val="1"/>
        <c:lblAlgn val="ctr"/>
        <c:lblOffset val="100"/>
        <c:noMultiLvlLbl val="0"/>
      </c:catAx>
      <c:valAx>
        <c:axId val="110122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1213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46</c:v>
                </c:pt>
                <c:pt idx="1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149632"/>
        <c:axId val="110151168"/>
      </c:barChart>
      <c:catAx>
        <c:axId val="1101496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151168"/>
        <c:crosses val="autoZero"/>
        <c:auto val="1"/>
        <c:lblAlgn val="ctr"/>
        <c:lblOffset val="100"/>
        <c:noMultiLvlLbl val="0"/>
      </c:catAx>
      <c:valAx>
        <c:axId val="11015116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1496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54.710999999999999</c:v>
                </c:pt>
                <c:pt idx="1">
                  <c:v>54.710999999999999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304640"/>
        <c:axId val="110314624"/>
      </c:barChart>
      <c:catAx>
        <c:axId val="1103046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314624"/>
        <c:crosses val="autoZero"/>
        <c:auto val="1"/>
        <c:lblAlgn val="ctr"/>
        <c:lblOffset val="100"/>
        <c:noMultiLvlLbl val="0"/>
      </c:catAx>
      <c:valAx>
        <c:axId val="11031462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3046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347776"/>
        <c:axId val="110349312"/>
      </c:barChart>
      <c:catAx>
        <c:axId val="110347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349312"/>
        <c:crosses val="autoZero"/>
        <c:auto val="1"/>
        <c:lblAlgn val="ctr"/>
        <c:lblOffset val="100"/>
        <c:noMultiLvlLbl val="0"/>
      </c:catAx>
      <c:valAx>
        <c:axId val="110349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3477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13.6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361984"/>
        <c:axId val="110695552"/>
      </c:barChart>
      <c:catAx>
        <c:axId val="110361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695552"/>
        <c:crosses val="autoZero"/>
        <c:auto val="1"/>
        <c:lblAlgn val="ctr"/>
        <c:lblOffset val="100"/>
        <c:noMultiLvlLbl val="0"/>
      </c:catAx>
      <c:valAx>
        <c:axId val="110695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3619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9.9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728704"/>
        <c:axId val="110730240"/>
      </c:barChart>
      <c:catAx>
        <c:axId val="110728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730240"/>
        <c:crosses val="autoZero"/>
        <c:auto val="1"/>
        <c:lblAlgn val="ctr"/>
        <c:lblOffset val="100"/>
        <c:noMultiLvlLbl val="0"/>
      </c:catAx>
      <c:valAx>
        <c:axId val="110730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0728704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14.985103828538396</c:v>
                </c:pt>
                <c:pt idx="1">
                  <c:v>60.725243452354484</c:v>
                </c:pt>
                <c:pt idx="2">
                  <c:v>24.289652719107117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192</c:v>
                </c:pt>
                <c:pt idx="1">
                  <c:v>215</c:v>
                </c:pt>
                <c:pt idx="2">
                  <c:v>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96</c:v>
                </c:pt>
                <c:pt idx="1">
                  <c:v>90</c:v>
                </c:pt>
                <c:pt idx="2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5840000"/>
        <c:axId val="105841792"/>
      </c:barChart>
      <c:catAx>
        <c:axId val="105840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5841792"/>
        <c:crosses val="autoZero"/>
        <c:auto val="1"/>
        <c:lblAlgn val="ctr"/>
        <c:lblOffset val="100"/>
        <c:noMultiLvlLbl val="0"/>
      </c:catAx>
      <c:valAx>
        <c:axId val="105841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584000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6</c:v>
                </c:pt>
                <c:pt idx="1">
                  <c:v>5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7</c:v>
                </c:pt>
                <c:pt idx="1">
                  <c:v>5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1387392"/>
        <c:axId val="111388928"/>
      </c:barChart>
      <c:catAx>
        <c:axId val="111387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388928"/>
        <c:crosses val="autoZero"/>
        <c:auto val="1"/>
        <c:lblAlgn val="ctr"/>
        <c:lblOffset val="100"/>
        <c:noMultiLvlLbl val="0"/>
      </c:catAx>
      <c:valAx>
        <c:axId val="111388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13873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1</c:v>
                </c:pt>
                <c:pt idx="1">
                  <c:v>2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1633536"/>
        <c:axId val="111635072"/>
      </c:barChart>
      <c:catAx>
        <c:axId val="111633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635072"/>
        <c:crosses val="autoZero"/>
        <c:auto val="1"/>
        <c:lblAlgn val="ctr"/>
        <c:lblOffset val="100"/>
        <c:noMultiLvlLbl val="0"/>
      </c:catAx>
      <c:valAx>
        <c:axId val="11163507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1633536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99.4</c:v>
                </c:pt>
                <c:pt idx="1">
                  <c:v>84.8</c:v>
                </c:pt>
                <c:pt idx="2">
                  <c:v>78.400000000000006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83.3</c:v>
                </c:pt>
                <c:pt idx="1">
                  <c:v>103.5</c:v>
                </c:pt>
                <c:pt idx="2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1670784"/>
        <c:axId val="111672320"/>
      </c:barChart>
      <c:catAx>
        <c:axId val="1116707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672320"/>
        <c:crosses val="autoZero"/>
        <c:auto val="1"/>
        <c:lblAlgn val="ctr"/>
        <c:lblOffset val="100"/>
        <c:noMultiLvlLbl val="0"/>
      </c:catAx>
      <c:valAx>
        <c:axId val="111672320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670784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131</c:v>
                </c:pt>
                <c:pt idx="1">
                  <c:v>88</c:v>
                </c:pt>
                <c:pt idx="2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1714304"/>
        <c:axId val="111715840"/>
      </c:barChart>
      <c:catAx>
        <c:axId val="111714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715840"/>
        <c:crosses val="autoZero"/>
        <c:auto val="1"/>
        <c:lblAlgn val="ctr"/>
        <c:lblOffset val="100"/>
        <c:noMultiLvlLbl val="0"/>
      </c:catAx>
      <c:valAx>
        <c:axId val="111715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7143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403</c:v>
                </c:pt>
                <c:pt idx="1">
                  <c:v>440</c:v>
                </c:pt>
                <c:pt idx="2">
                  <c:v>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619</c:v>
                </c:pt>
                <c:pt idx="1">
                  <c:v>934</c:v>
                </c:pt>
                <c:pt idx="2">
                  <c:v>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1734784"/>
        <c:axId val="111736320"/>
      </c:barChart>
      <c:catAx>
        <c:axId val="111734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736320"/>
        <c:crosses val="autoZero"/>
        <c:auto val="1"/>
        <c:lblAlgn val="ctr"/>
        <c:lblOffset val="100"/>
        <c:noMultiLvlLbl val="0"/>
      </c:catAx>
      <c:valAx>
        <c:axId val="111736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734784"/>
        <c:crosses val="autoZero"/>
        <c:crossBetween val="between"/>
        <c:majorUnit val="2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277</c:v>
                </c:pt>
                <c:pt idx="1">
                  <c:v>291</c:v>
                </c:pt>
                <c:pt idx="2">
                  <c:v>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395</c:v>
                </c:pt>
                <c:pt idx="1">
                  <c:v>1111</c:v>
                </c:pt>
                <c:pt idx="2">
                  <c:v>1633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1788416"/>
        <c:axId val="111789952"/>
      </c:barChart>
      <c:catAx>
        <c:axId val="111788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789952"/>
        <c:crosses val="autoZero"/>
        <c:auto val="1"/>
        <c:lblAlgn val="ctr"/>
        <c:lblOffset val="100"/>
        <c:noMultiLvlLbl val="0"/>
      </c:catAx>
      <c:valAx>
        <c:axId val="111789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788416"/>
        <c:crosses val="autoZero"/>
        <c:crossBetween val="between"/>
        <c:majorUnit val="30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2.0521143670238784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2.1988527724665392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2.0699008404108676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1.8542398505936235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2.1499399706523188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2.9280981813330964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3.5706345324380808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4.3265596513851214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4.4021521632798262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4.1864911734625814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3.4594690737693985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3.3082840499799904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3.5083818755836189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4.2020543376761967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4.4666281293076615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2.416737071457157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1.889812797367602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1.6919382809373471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2212224"/>
        <c:axId val="112218112"/>
      </c:barChart>
      <c:catAx>
        <c:axId val="11221222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12218112"/>
        <c:crosses val="autoZero"/>
        <c:auto val="1"/>
        <c:lblAlgn val="ctr"/>
        <c:lblOffset val="100"/>
        <c:noMultiLvlLbl val="0"/>
      </c:catAx>
      <c:valAx>
        <c:axId val="11221811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1221222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2.1788429899061765</c:v>
                </c:pt>
                <c:pt idx="1">
                  <c:v>2.1388234247854507</c:v>
                </c:pt>
                <c:pt idx="2">
                  <c:v>2.1076970963582196</c:v>
                </c:pt>
                <c:pt idx="3">
                  <c:v>1.907599270754591</c:v>
                </c:pt>
                <c:pt idx="4">
                  <c:v>2.049891057850505</c:v>
                </c:pt>
                <c:pt idx="5">
                  <c:v>2.6012717328471697</c:v>
                </c:pt>
                <c:pt idx="6">
                  <c:v>3.1904486637911864</c:v>
                </c:pt>
                <c:pt idx="7">
                  <c:v>3.7596158121748409</c:v>
                </c:pt>
                <c:pt idx="8">
                  <c:v>3.9241406910044914</c:v>
                </c:pt>
                <c:pt idx="9">
                  <c:v>3.5506247498777177</c:v>
                </c:pt>
                <c:pt idx="10">
                  <c:v>3.0081373115745476</c:v>
                </c:pt>
                <c:pt idx="11">
                  <c:v>2.643514607141269</c:v>
                </c:pt>
                <c:pt idx="12">
                  <c:v>2.6346213704477743</c:v>
                </c:pt>
                <c:pt idx="13">
                  <c:v>3.0081373115745476</c:v>
                </c:pt>
                <c:pt idx="14">
                  <c:v>2.9836809106674371</c:v>
                </c:pt>
                <c:pt idx="15">
                  <c:v>1.647472097469874</c:v>
                </c:pt>
                <c:pt idx="16">
                  <c:v>1.1472275334608031</c:v>
                </c:pt>
                <c:pt idx="17">
                  <c:v>0.83596424918849221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2242688"/>
        <c:axId val="112244224"/>
      </c:barChart>
      <c:catAx>
        <c:axId val="11224268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12244224"/>
        <c:crosses val="autoZero"/>
        <c:auto val="1"/>
        <c:lblAlgn val="ctr"/>
        <c:lblOffset val="100"/>
        <c:noMultiLvlLbl val="0"/>
      </c:catAx>
      <c:valAx>
        <c:axId val="11224422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224268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1.7199243786600267</c:v>
                </c:pt>
                <c:pt idx="1">
                  <c:v>1.9867170502690941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0.15677594872504266</c:v>
                </c:pt>
                <c:pt idx="1">
                  <c:v>0.17176228100309171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0.47032784617512796</c:v>
                </c:pt>
                <c:pt idx="1">
                  <c:v>0.21184014657047978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5.0998293908793286</c:v>
                </c:pt>
                <c:pt idx="1">
                  <c:v>5.0154586052902781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31.954627196016045</c:v>
                </c:pt>
                <c:pt idx="1">
                  <c:v>35.50898889270583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8.4474570018905339</c:v>
                </c:pt>
                <c:pt idx="1">
                  <c:v>8.3190198099164085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52.151058237653892</c:v>
                </c:pt>
                <c:pt idx="1">
                  <c:v>48.786213214244817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2346240"/>
        <c:axId val="112347776"/>
      </c:barChart>
      <c:catAx>
        <c:axId val="1123462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2347776"/>
        <c:crosses val="autoZero"/>
        <c:auto val="1"/>
        <c:lblAlgn val="ctr"/>
        <c:lblOffset val="100"/>
        <c:noMultiLvlLbl val="0"/>
      </c:catAx>
      <c:valAx>
        <c:axId val="1123477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234624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11.762807211693643</c:v>
                </c:pt>
                <c:pt idx="1">
                  <c:v>7.7522042826062068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14.363443537603171</c:v>
                </c:pt>
                <c:pt idx="1">
                  <c:v>14.399404557425857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72.11693641351961</c:v>
                </c:pt>
                <c:pt idx="1">
                  <c:v>75.707088056796053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1.7568128371835661</c:v>
                </c:pt>
                <c:pt idx="1">
                  <c:v>2.141303103171877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2399872"/>
        <c:axId val="112401408"/>
      </c:barChart>
      <c:catAx>
        <c:axId val="112399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2401408"/>
        <c:crosses val="autoZero"/>
        <c:auto val="1"/>
        <c:lblAlgn val="ctr"/>
        <c:lblOffset val="100"/>
        <c:noMultiLvlLbl val="0"/>
      </c:catAx>
      <c:valAx>
        <c:axId val="1124014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239987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1009</c:v>
                </c:pt>
                <c:pt idx="1">
                  <c:v>809</c:v>
                </c:pt>
                <c:pt idx="2">
                  <c:v>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650</c:v>
                </c:pt>
                <c:pt idx="1">
                  <c:v>513</c:v>
                </c:pt>
                <c:pt idx="2">
                  <c:v>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5874176"/>
        <c:axId val="105875712"/>
      </c:barChart>
      <c:catAx>
        <c:axId val="105874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875712"/>
        <c:crosses val="autoZero"/>
        <c:auto val="1"/>
        <c:lblAlgn val="ctr"/>
        <c:lblOffset val="100"/>
        <c:noMultiLvlLbl val="0"/>
      </c:catAx>
      <c:valAx>
        <c:axId val="105875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87417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5</c:v>
                </c:pt>
                <c:pt idx="4">
                  <c:v>3</c:v>
                </c:pt>
                <c:pt idx="5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5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12428928"/>
        <c:axId val="112430464"/>
      </c:barChart>
      <c:catAx>
        <c:axId val="1124289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430464"/>
        <c:crosses val="autoZero"/>
        <c:auto val="1"/>
        <c:lblAlgn val="ctr"/>
        <c:lblOffset val="100"/>
        <c:noMultiLvlLbl val="0"/>
      </c:catAx>
      <c:valAx>
        <c:axId val="1124304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4289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7.0000000000000007E-2</c:v>
                </c:pt>
                <c:pt idx="1">
                  <c:v>0.08</c:v>
                </c:pt>
                <c:pt idx="3">
                  <c:v>7.0000000000000007E-2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12606592"/>
        <c:axId val="112620672"/>
      </c:barChart>
      <c:catAx>
        <c:axId val="1126065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2620672"/>
        <c:crosses val="autoZero"/>
        <c:auto val="1"/>
        <c:lblAlgn val="ctr"/>
        <c:lblOffset val="100"/>
        <c:noMultiLvlLbl val="0"/>
      </c:catAx>
      <c:valAx>
        <c:axId val="11262067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260659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2725376"/>
        <c:axId val="112727168"/>
      </c:barChart>
      <c:catAx>
        <c:axId val="1127253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2727168"/>
        <c:crosses val="autoZero"/>
        <c:auto val="1"/>
        <c:lblAlgn val="ctr"/>
        <c:lblOffset val="100"/>
        <c:noMultiLvlLbl val="0"/>
      </c:catAx>
      <c:valAx>
        <c:axId val="11272716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272537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261</c:v>
                </c:pt>
                <c:pt idx="1">
                  <c:v>212</c:v>
                </c:pt>
                <c:pt idx="2">
                  <c:v>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232</c:v>
                </c:pt>
                <c:pt idx="1">
                  <c:v>240</c:v>
                </c:pt>
                <c:pt idx="2">
                  <c:v>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123328"/>
        <c:axId val="113124864"/>
      </c:barChart>
      <c:catAx>
        <c:axId val="113123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124864"/>
        <c:crosses val="autoZero"/>
        <c:auto val="1"/>
        <c:lblAlgn val="ctr"/>
        <c:lblOffset val="100"/>
        <c:noMultiLvlLbl val="0"/>
      </c:catAx>
      <c:valAx>
        <c:axId val="113124864"/>
        <c:scaling>
          <c:orientation val="minMax"/>
          <c:max val="6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3123328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481</c:v>
                </c:pt>
                <c:pt idx="1">
                  <c:v>495</c:v>
                </c:pt>
                <c:pt idx="2">
                  <c:v>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385</c:v>
                </c:pt>
                <c:pt idx="1">
                  <c:v>454</c:v>
                </c:pt>
                <c:pt idx="2">
                  <c:v>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197440"/>
        <c:axId val="113198976"/>
      </c:barChart>
      <c:catAx>
        <c:axId val="113197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198976"/>
        <c:crosses val="autoZero"/>
        <c:auto val="1"/>
        <c:lblAlgn val="ctr"/>
        <c:lblOffset val="100"/>
        <c:noMultiLvlLbl val="0"/>
      </c:catAx>
      <c:valAx>
        <c:axId val="113198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319744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0</c:v>
                </c:pt>
                <c:pt idx="1">
                  <c:v>45.198071116318893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0</c:v>
                </c:pt>
                <c:pt idx="1">
                  <c:v>26.341881112262833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0</c:v>
                </c:pt>
                <c:pt idx="1">
                  <c:v>15.174185407183741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0</c:v>
                </c:pt>
                <c:pt idx="1">
                  <c:v>9.8607418090044607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0</c:v>
                </c:pt>
                <c:pt idx="1">
                  <c:v>2.6815088557393301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0</c:v>
                </c:pt>
                <c:pt idx="1">
                  <c:v>0.74361169949073869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13427584"/>
        <c:axId val="113429120"/>
      </c:barChart>
      <c:catAx>
        <c:axId val="1134275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3429120"/>
        <c:crosses val="autoZero"/>
        <c:auto val="1"/>
        <c:lblAlgn val="ctr"/>
        <c:lblOffset val="100"/>
        <c:noMultiLvlLbl val="0"/>
      </c:catAx>
      <c:valAx>
        <c:axId val="11342912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42758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62.54</c:v>
                </c:pt>
                <c:pt idx="1">
                  <c:v>32.9</c:v>
                </c:pt>
                <c:pt idx="2">
                  <c:v>4.0999999999999996</c:v>
                </c:pt>
                <c:pt idx="3">
                  <c:v>0.4</c:v>
                </c:pt>
                <c:pt idx="4">
                  <c:v>0.06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61.75</c:v>
                </c:pt>
                <c:pt idx="1">
                  <c:v>32.72</c:v>
                </c:pt>
                <c:pt idx="2">
                  <c:v>4.97</c:v>
                </c:pt>
                <c:pt idx="3">
                  <c:v>0.51</c:v>
                </c:pt>
                <c:pt idx="4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13528192"/>
        <c:axId val="113554560"/>
      </c:barChart>
      <c:catAx>
        <c:axId val="113528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554560"/>
        <c:crosses val="autoZero"/>
        <c:auto val="1"/>
        <c:lblAlgn val="ctr"/>
        <c:lblOffset val="100"/>
        <c:noMultiLvlLbl val="0"/>
      </c:catAx>
      <c:valAx>
        <c:axId val="1135545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52819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105104</c:v>
                </c:pt>
                <c:pt idx="1">
                  <c:v>126162</c:v>
                </c:pt>
                <c:pt idx="2">
                  <c:v>154469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3645440"/>
        <c:axId val="113646976"/>
      </c:barChart>
      <c:catAx>
        <c:axId val="113645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646976"/>
        <c:crosses val="autoZero"/>
        <c:auto val="1"/>
        <c:lblAlgn val="ctr"/>
        <c:lblOffset val="100"/>
        <c:noMultiLvlLbl val="0"/>
      </c:catAx>
      <c:valAx>
        <c:axId val="113646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6454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10839</c:v>
                </c:pt>
                <c:pt idx="1">
                  <c:v>10986</c:v>
                </c:pt>
                <c:pt idx="2">
                  <c:v>11194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9735</c:v>
                </c:pt>
                <c:pt idx="1">
                  <c:v>9839</c:v>
                </c:pt>
                <c:pt idx="2">
                  <c:v>10059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678208"/>
        <c:axId val="113679744"/>
      </c:barChart>
      <c:catAx>
        <c:axId val="113678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679744"/>
        <c:crosses val="autoZero"/>
        <c:auto val="1"/>
        <c:lblAlgn val="ctr"/>
        <c:lblOffset val="100"/>
        <c:noMultiLvlLbl val="0"/>
      </c:catAx>
      <c:valAx>
        <c:axId val="113679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67820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1.5</c:v>
                </c:pt>
                <c:pt idx="1">
                  <c:v>6.4</c:v>
                </c:pt>
                <c:pt idx="2">
                  <c:v>0.3</c:v>
                </c:pt>
                <c:pt idx="3">
                  <c:v>91.8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12.6</c:v>
                </c:pt>
                <c:pt idx="1">
                  <c:v>49.8</c:v>
                </c:pt>
                <c:pt idx="2">
                  <c:v>37.6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13862528"/>
        <c:axId val="113864064"/>
      </c:barChart>
      <c:catAx>
        <c:axId val="1138625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3864064"/>
        <c:crosses val="autoZero"/>
        <c:auto val="1"/>
        <c:lblAlgn val="ctr"/>
        <c:lblOffset val="100"/>
        <c:noMultiLvlLbl val="0"/>
      </c:catAx>
      <c:valAx>
        <c:axId val="11386406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3862528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4.0999999999999996</c:v>
                </c:pt>
                <c:pt idx="1">
                  <c:v>6.5</c:v>
                </c:pt>
                <c:pt idx="2">
                  <c:v>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3975680"/>
        <c:axId val="113977216"/>
      </c:barChart>
      <c:catAx>
        <c:axId val="11397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977216"/>
        <c:crosses val="autoZero"/>
        <c:auto val="1"/>
        <c:lblAlgn val="ctr"/>
        <c:lblOffset val="100"/>
        <c:noMultiLvlLbl val="0"/>
      </c:catAx>
      <c:valAx>
        <c:axId val="1139772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97568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20.399999999999999</c:v>
                </c:pt>
                <c:pt idx="1">
                  <c:v>13.8</c:v>
                </c:pt>
                <c:pt idx="2">
                  <c:v>11.1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4030848"/>
        <c:axId val="114032640"/>
      </c:barChart>
      <c:catAx>
        <c:axId val="114030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4032640"/>
        <c:crosses val="autoZero"/>
        <c:auto val="1"/>
        <c:lblAlgn val="ctr"/>
        <c:lblOffset val="100"/>
        <c:noMultiLvlLbl val="0"/>
      </c:catAx>
      <c:valAx>
        <c:axId val="114032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40308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4.88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4.3099999999999996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4075904"/>
        <c:axId val="114085888"/>
      </c:barChart>
      <c:catAx>
        <c:axId val="11407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4085888"/>
        <c:crosses val="autoZero"/>
        <c:auto val="1"/>
        <c:lblAlgn val="ctr"/>
        <c:lblOffset val="100"/>
        <c:noMultiLvlLbl val="0"/>
      </c:catAx>
      <c:valAx>
        <c:axId val="114085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4075904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11800</c:v>
                </c:pt>
                <c:pt idx="1">
                  <c:v>24739</c:v>
                </c:pt>
                <c:pt idx="2">
                  <c:v>31117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59588</c:v>
                </c:pt>
                <c:pt idx="1">
                  <c:v>124655</c:v>
                </c:pt>
                <c:pt idx="2">
                  <c:v>277866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4141824"/>
        <c:axId val="114360704"/>
      </c:barChart>
      <c:catAx>
        <c:axId val="1141418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360704"/>
        <c:crosses val="autoZero"/>
        <c:auto val="1"/>
        <c:lblAlgn val="ctr"/>
        <c:lblOffset val="100"/>
        <c:noMultiLvlLbl val="0"/>
      </c:catAx>
      <c:valAx>
        <c:axId val="11436070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41418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22962</c:v>
                </c:pt>
                <c:pt idx="1">
                  <c:v>50324</c:v>
                </c:pt>
                <c:pt idx="2">
                  <c:v>63785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132492</c:v>
                </c:pt>
                <c:pt idx="1">
                  <c:v>302141</c:v>
                </c:pt>
                <c:pt idx="2">
                  <c:v>748150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4412544"/>
        <c:axId val="114422528"/>
      </c:barChart>
      <c:catAx>
        <c:axId val="1144125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422528"/>
        <c:crosses val="autoZero"/>
        <c:auto val="1"/>
        <c:lblAlgn val="ctr"/>
        <c:lblOffset val="100"/>
        <c:noMultiLvlLbl val="0"/>
      </c:catAx>
      <c:valAx>
        <c:axId val="11442252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44125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1.9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2.2000000000000002</c:v>
                </c:pt>
                <c:pt idx="1">
                  <c:v>2.4</c:v>
                </c:pt>
                <c:pt idx="2">
                  <c:v>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4478464"/>
        <c:axId val="114496640"/>
      </c:barChart>
      <c:catAx>
        <c:axId val="1144784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496640"/>
        <c:crosses val="autoZero"/>
        <c:auto val="1"/>
        <c:lblAlgn val="ctr"/>
        <c:lblOffset val="100"/>
        <c:noMultiLvlLbl val="0"/>
      </c:catAx>
      <c:valAx>
        <c:axId val="11449664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44784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43.8</c:v>
                </c:pt>
                <c:pt idx="1">
                  <c:v>44.9</c:v>
                </c:pt>
                <c:pt idx="2">
                  <c:v>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50.4</c:v>
                </c:pt>
                <c:pt idx="1">
                  <c:v>51.8</c:v>
                </c:pt>
                <c:pt idx="2">
                  <c:v>49.3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4523520"/>
        <c:axId val="114533504"/>
      </c:barChart>
      <c:catAx>
        <c:axId val="114523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4533504"/>
        <c:crosses val="autoZero"/>
        <c:auto val="1"/>
        <c:lblAlgn val="ctr"/>
        <c:lblOffset val="100"/>
        <c:noMultiLvlLbl val="0"/>
      </c:catAx>
      <c:valAx>
        <c:axId val="1145335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452352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4593152"/>
        <c:axId val="114607232"/>
      </c:barChart>
      <c:catAx>
        <c:axId val="1145931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607232"/>
        <c:crosses val="autoZero"/>
        <c:auto val="1"/>
        <c:lblAlgn val="ctr"/>
        <c:lblOffset val="100"/>
        <c:noMultiLvlLbl val="0"/>
      </c:catAx>
      <c:valAx>
        <c:axId val="114607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5931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45</c:v>
                </c:pt>
                <c:pt idx="1">
                  <c:v>42</c:v>
                </c:pt>
                <c:pt idx="2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39</c:v>
                </c:pt>
                <c:pt idx="1">
                  <c:v>35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4659712"/>
        <c:axId val="114661248"/>
      </c:barChart>
      <c:catAx>
        <c:axId val="11465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661248"/>
        <c:crosses val="autoZero"/>
        <c:auto val="1"/>
        <c:lblAlgn val="ctr"/>
        <c:lblOffset val="100"/>
        <c:noMultiLvlLbl val="0"/>
      </c:catAx>
      <c:valAx>
        <c:axId val="114661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65971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12.3</c:v>
                </c:pt>
                <c:pt idx="1">
                  <c:v>13.1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51.3</c:v>
                </c:pt>
                <c:pt idx="1">
                  <c:v>47.5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36.4</c:v>
                </c:pt>
                <c:pt idx="1">
                  <c:v>39.4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08081920"/>
        <c:axId val="108083456"/>
      </c:barChart>
      <c:catAx>
        <c:axId val="1080819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8083456"/>
        <c:crosses val="autoZero"/>
        <c:auto val="1"/>
        <c:lblAlgn val="ctr"/>
        <c:lblOffset val="100"/>
        <c:noMultiLvlLbl val="0"/>
      </c:catAx>
      <c:valAx>
        <c:axId val="1080834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08192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1698</c:v>
                </c:pt>
                <c:pt idx="1">
                  <c:v>1967</c:v>
                </c:pt>
                <c:pt idx="2">
                  <c:v>2186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1843</c:v>
                </c:pt>
                <c:pt idx="1">
                  <c:v>2115</c:v>
                </c:pt>
                <c:pt idx="2">
                  <c:v>2305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747712"/>
        <c:axId val="117749248"/>
      </c:barChart>
      <c:catAx>
        <c:axId val="117747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749248"/>
        <c:crosses val="autoZero"/>
        <c:auto val="1"/>
        <c:lblAlgn val="ctr"/>
        <c:lblOffset val="100"/>
        <c:noMultiLvlLbl val="0"/>
      </c:catAx>
      <c:valAx>
        <c:axId val="117749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7477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192</c:v>
                </c:pt>
                <c:pt idx="1">
                  <c:v>215</c:v>
                </c:pt>
                <c:pt idx="2">
                  <c:v>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96</c:v>
                </c:pt>
                <c:pt idx="1">
                  <c:v>90</c:v>
                </c:pt>
                <c:pt idx="2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789056"/>
        <c:axId val="117790592"/>
      </c:barChart>
      <c:catAx>
        <c:axId val="117789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790592"/>
        <c:crosses val="autoZero"/>
        <c:auto val="1"/>
        <c:lblAlgn val="ctr"/>
        <c:lblOffset val="100"/>
        <c:noMultiLvlLbl val="0"/>
      </c:catAx>
      <c:valAx>
        <c:axId val="1177905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7890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1009</c:v>
                </c:pt>
                <c:pt idx="1">
                  <c:v>809</c:v>
                </c:pt>
                <c:pt idx="2">
                  <c:v>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650</c:v>
                </c:pt>
                <c:pt idx="1">
                  <c:v>513</c:v>
                </c:pt>
                <c:pt idx="2">
                  <c:v>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826304"/>
        <c:axId val="117827840"/>
      </c:barChart>
      <c:catAx>
        <c:axId val="117826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827840"/>
        <c:crosses val="autoZero"/>
        <c:auto val="1"/>
        <c:lblAlgn val="ctr"/>
        <c:lblOffset val="100"/>
        <c:noMultiLvlLbl val="0"/>
      </c:catAx>
      <c:valAx>
        <c:axId val="117827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82630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12.6</c:v>
                </c:pt>
                <c:pt idx="1">
                  <c:v>49.8</c:v>
                </c:pt>
                <c:pt idx="2">
                  <c:v>37.6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12.3</c:v>
                </c:pt>
                <c:pt idx="1">
                  <c:v>13.1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51.3</c:v>
                </c:pt>
                <c:pt idx="1">
                  <c:v>47.5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36.4</c:v>
                </c:pt>
                <c:pt idx="1">
                  <c:v>39.4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18121600"/>
        <c:axId val="118123136"/>
      </c:barChart>
      <c:catAx>
        <c:axId val="1181216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8123136"/>
        <c:crosses val="autoZero"/>
        <c:auto val="1"/>
        <c:lblAlgn val="ctr"/>
        <c:lblOffset val="100"/>
        <c:noMultiLvlLbl val="0"/>
      </c:catAx>
      <c:valAx>
        <c:axId val="1181231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812160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7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18191616"/>
        <c:axId val="118193152"/>
      </c:barChart>
      <c:catAx>
        <c:axId val="1181916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8193152"/>
        <c:crosses val="autoZero"/>
        <c:auto val="1"/>
        <c:lblAlgn val="ctr"/>
        <c:lblOffset val="100"/>
        <c:noMultiLvlLbl val="0"/>
      </c:catAx>
      <c:valAx>
        <c:axId val="1181931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81916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1112</c:v>
                </c:pt>
                <c:pt idx="1">
                  <c:v>2837</c:v>
                </c:pt>
                <c:pt idx="2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1258</c:v>
                </c:pt>
                <c:pt idx="1">
                  <c:v>4191</c:v>
                </c:pt>
                <c:pt idx="2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233728"/>
        <c:axId val="118284672"/>
      </c:barChart>
      <c:catAx>
        <c:axId val="118233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8284672"/>
        <c:crosses val="autoZero"/>
        <c:auto val="1"/>
        <c:lblAlgn val="ctr"/>
        <c:lblOffset val="100"/>
        <c:noMultiLvlLbl val="0"/>
      </c:catAx>
      <c:valAx>
        <c:axId val="1182846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2337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300</c:v>
                </c:pt>
                <c:pt idx="1">
                  <c:v>768</c:v>
                </c:pt>
                <c:pt idx="2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308</c:v>
                </c:pt>
                <c:pt idx="1">
                  <c:v>1031</c:v>
                </c:pt>
                <c:pt idx="2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307840"/>
        <c:axId val="118321920"/>
      </c:barChart>
      <c:catAx>
        <c:axId val="1183078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8321920"/>
        <c:crosses val="autoZero"/>
        <c:auto val="1"/>
        <c:lblAlgn val="ctr"/>
        <c:lblOffset val="100"/>
        <c:noMultiLvlLbl val="0"/>
      </c:catAx>
      <c:valAx>
        <c:axId val="118321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3078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1298</c:v>
                </c:pt>
                <c:pt idx="1">
                  <c:v>1120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8348800"/>
        <c:axId val="118489856"/>
      </c:barChart>
      <c:catAx>
        <c:axId val="1183488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8489856"/>
        <c:crosses val="autoZero"/>
        <c:auto val="1"/>
        <c:lblAlgn val="ctr"/>
        <c:lblOffset val="100"/>
        <c:noMultiLvlLbl val="0"/>
      </c:catAx>
      <c:valAx>
        <c:axId val="118489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3488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135</c:v>
                </c:pt>
                <c:pt idx="1">
                  <c:v>135</c:v>
                </c:pt>
                <c:pt idx="2">
                  <c:v>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8551680"/>
        <c:axId val="118553216"/>
      </c:barChart>
      <c:catAx>
        <c:axId val="118551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553216"/>
        <c:crosses val="autoZero"/>
        <c:auto val="1"/>
        <c:lblAlgn val="ctr"/>
        <c:lblOffset val="100"/>
        <c:noMultiLvlLbl val="0"/>
      </c:catAx>
      <c:valAx>
        <c:axId val="1185532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5516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2.4</c:v>
                </c:pt>
                <c:pt idx="1">
                  <c:v>10.8</c:v>
                </c:pt>
                <c:pt idx="2">
                  <c:v>12.2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12.7</c:v>
                </c:pt>
                <c:pt idx="1">
                  <c:v>16.5</c:v>
                </c:pt>
                <c:pt idx="2">
                  <c:v>11.7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84.9</c:v>
                </c:pt>
                <c:pt idx="1">
                  <c:v>72.7</c:v>
                </c:pt>
                <c:pt idx="2">
                  <c:v>76.2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08107648"/>
        <c:axId val="108109184"/>
      </c:barChart>
      <c:catAx>
        <c:axId val="108107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8109184"/>
        <c:crosses val="autoZero"/>
        <c:auto val="1"/>
        <c:lblAlgn val="ctr"/>
        <c:lblOffset val="100"/>
        <c:noMultiLvlLbl val="0"/>
      </c:catAx>
      <c:valAx>
        <c:axId val="1081091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0810764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41</c:v>
                </c:pt>
                <c:pt idx="1">
                  <c:v>25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8650368"/>
        <c:axId val="118651904"/>
      </c:barChart>
      <c:catAx>
        <c:axId val="1186503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651904"/>
        <c:crosses val="autoZero"/>
        <c:auto val="1"/>
        <c:lblAlgn val="ctr"/>
        <c:lblOffset val="100"/>
        <c:noMultiLvlLbl val="0"/>
      </c:catAx>
      <c:valAx>
        <c:axId val="11865190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6503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46</c:v>
                </c:pt>
                <c:pt idx="1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8785152"/>
        <c:axId val="118786688"/>
      </c:barChart>
      <c:catAx>
        <c:axId val="1187851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786688"/>
        <c:crosses val="autoZero"/>
        <c:auto val="1"/>
        <c:lblAlgn val="ctr"/>
        <c:lblOffset val="100"/>
        <c:noMultiLvlLbl val="0"/>
      </c:catAx>
      <c:valAx>
        <c:axId val="11878668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7851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8811648"/>
        <c:axId val="118829824"/>
      </c:barChart>
      <c:catAx>
        <c:axId val="118811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829824"/>
        <c:crosses val="autoZero"/>
        <c:auto val="1"/>
        <c:lblAlgn val="ctr"/>
        <c:lblOffset val="100"/>
        <c:noMultiLvlLbl val="0"/>
      </c:catAx>
      <c:valAx>
        <c:axId val="1188298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8116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14.985103828538396</c:v>
                </c:pt>
                <c:pt idx="1">
                  <c:v>60.725243452354484</c:v>
                </c:pt>
                <c:pt idx="2">
                  <c:v>24.289652719107117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6</c:v>
                </c:pt>
                <c:pt idx="1">
                  <c:v>5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7</c:v>
                </c:pt>
                <c:pt idx="1">
                  <c:v>5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9091968"/>
        <c:axId val="119093504"/>
      </c:barChart>
      <c:catAx>
        <c:axId val="119091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093504"/>
        <c:crosses val="autoZero"/>
        <c:auto val="1"/>
        <c:lblAlgn val="ctr"/>
        <c:lblOffset val="100"/>
        <c:noMultiLvlLbl val="0"/>
      </c:catAx>
      <c:valAx>
        <c:axId val="119093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90919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1</c:v>
                </c:pt>
                <c:pt idx="1">
                  <c:v>2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9137408"/>
        <c:axId val="119138944"/>
      </c:barChart>
      <c:catAx>
        <c:axId val="11913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138944"/>
        <c:crosses val="autoZero"/>
        <c:auto val="1"/>
        <c:lblAlgn val="ctr"/>
        <c:lblOffset val="100"/>
        <c:noMultiLvlLbl val="0"/>
      </c:catAx>
      <c:valAx>
        <c:axId val="1191389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91374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99.4</c:v>
                </c:pt>
                <c:pt idx="1">
                  <c:v>84.8</c:v>
                </c:pt>
                <c:pt idx="2">
                  <c:v>78.400000000000006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83.3</c:v>
                </c:pt>
                <c:pt idx="1">
                  <c:v>103.5</c:v>
                </c:pt>
                <c:pt idx="2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195136"/>
        <c:axId val="119196672"/>
      </c:barChart>
      <c:catAx>
        <c:axId val="1191951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196672"/>
        <c:crosses val="autoZero"/>
        <c:auto val="1"/>
        <c:lblAlgn val="ctr"/>
        <c:lblOffset val="100"/>
        <c:noMultiLvlLbl val="0"/>
      </c:catAx>
      <c:valAx>
        <c:axId val="1191966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19513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131</c:v>
                </c:pt>
                <c:pt idx="1">
                  <c:v>88</c:v>
                </c:pt>
                <c:pt idx="2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279616"/>
        <c:axId val="119281152"/>
      </c:barChart>
      <c:catAx>
        <c:axId val="119279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281152"/>
        <c:crosses val="autoZero"/>
        <c:auto val="1"/>
        <c:lblAlgn val="ctr"/>
        <c:lblOffset val="100"/>
        <c:noMultiLvlLbl val="0"/>
      </c:catAx>
      <c:valAx>
        <c:axId val="1192811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2796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403</c:v>
                </c:pt>
                <c:pt idx="1">
                  <c:v>440</c:v>
                </c:pt>
                <c:pt idx="2">
                  <c:v>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619</c:v>
                </c:pt>
                <c:pt idx="1">
                  <c:v>934</c:v>
                </c:pt>
                <c:pt idx="2">
                  <c:v>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316480"/>
        <c:axId val="119318016"/>
      </c:barChart>
      <c:catAx>
        <c:axId val="119316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318016"/>
        <c:crosses val="autoZero"/>
        <c:auto val="1"/>
        <c:lblAlgn val="ctr"/>
        <c:lblOffset val="100"/>
        <c:noMultiLvlLbl val="0"/>
      </c:catAx>
      <c:valAx>
        <c:axId val="119318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3164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277</c:v>
                </c:pt>
                <c:pt idx="1">
                  <c:v>291</c:v>
                </c:pt>
                <c:pt idx="2">
                  <c:v>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395</c:v>
                </c:pt>
                <c:pt idx="1">
                  <c:v>1111</c:v>
                </c:pt>
                <c:pt idx="2">
                  <c:v>1633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366016"/>
        <c:axId val="119367552"/>
      </c:barChart>
      <c:catAx>
        <c:axId val="119366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367552"/>
        <c:crosses val="autoZero"/>
        <c:auto val="1"/>
        <c:lblAlgn val="ctr"/>
        <c:lblOffset val="100"/>
        <c:noMultiLvlLbl val="0"/>
      </c:catAx>
      <c:valAx>
        <c:axId val="119367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3660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7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08132608"/>
        <c:axId val="109907968"/>
      </c:barChart>
      <c:catAx>
        <c:axId val="1081326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9907968"/>
        <c:crosses val="autoZero"/>
        <c:auto val="1"/>
        <c:lblAlgn val="ctr"/>
        <c:lblOffset val="100"/>
        <c:noMultiLvlLbl val="0"/>
      </c:catAx>
      <c:valAx>
        <c:axId val="109907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08132608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2.0521143670238784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2.1988527724665392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2.0699008404108676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1.8542398505936235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2.1499399706523188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2.9280981813330964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3.5706345324380808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4.3265596513851214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4.4021521632798262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4.1864911734625814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3.4594690737693985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3.3082840499799904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3.5083818755836189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4.2020543376761967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4.4666281293076615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2.416737071457157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1.889812797367602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1.6919382809373471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9687424"/>
        <c:axId val="119701504"/>
      </c:barChart>
      <c:catAx>
        <c:axId val="11968742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19701504"/>
        <c:crosses val="autoZero"/>
        <c:auto val="1"/>
        <c:lblAlgn val="ctr"/>
        <c:lblOffset val="100"/>
        <c:noMultiLvlLbl val="0"/>
      </c:catAx>
      <c:valAx>
        <c:axId val="11970150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1968742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2.1788429899061765</c:v>
                </c:pt>
                <c:pt idx="1">
                  <c:v>2.1388234247854507</c:v>
                </c:pt>
                <c:pt idx="2">
                  <c:v>2.1076970963582196</c:v>
                </c:pt>
                <c:pt idx="3">
                  <c:v>1.907599270754591</c:v>
                </c:pt>
                <c:pt idx="4">
                  <c:v>2.049891057850505</c:v>
                </c:pt>
                <c:pt idx="5">
                  <c:v>2.6012717328471697</c:v>
                </c:pt>
                <c:pt idx="6">
                  <c:v>3.1904486637911864</c:v>
                </c:pt>
                <c:pt idx="7">
                  <c:v>3.7596158121748409</c:v>
                </c:pt>
                <c:pt idx="8">
                  <c:v>3.9241406910044914</c:v>
                </c:pt>
                <c:pt idx="9">
                  <c:v>3.5506247498777177</c:v>
                </c:pt>
                <c:pt idx="10">
                  <c:v>3.0081373115745476</c:v>
                </c:pt>
                <c:pt idx="11">
                  <c:v>2.643514607141269</c:v>
                </c:pt>
                <c:pt idx="12">
                  <c:v>2.6346213704477743</c:v>
                </c:pt>
                <c:pt idx="13">
                  <c:v>3.0081373115745476</c:v>
                </c:pt>
                <c:pt idx="14">
                  <c:v>2.9836809106674371</c:v>
                </c:pt>
                <c:pt idx="15">
                  <c:v>1.647472097469874</c:v>
                </c:pt>
                <c:pt idx="16">
                  <c:v>1.1472275334608031</c:v>
                </c:pt>
                <c:pt idx="17">
                  <c:v>0.83596424918849221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9712768"/>
        <c:axId val="119722752"/>
      </c:barChart>
      <c:catAx>
        <c:axId val="11971276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19722752"/>
        <c:crosses val="autoZero"/>
        <c:auto val="1"/>
        <c:lblAlgn val="ctr"/>
        <c:lblOffset val="100"/>
        <c:noMultiLvlLbl val="0"/>
      </c:catAx>
      <c:valAx>
        <c:axId val="11972275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71276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1.7199243786600267</c:v>
                </c:pt>
                <c:pt idx="1">
                  <c:v>1.9867170502690941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0.15677594872504266</c:v>
                </c:pt>
                <c:pt idx="1">
                  <c:v>0.17176228100309171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0.47032784617512796</c:v>
                </c:pt>
                <c:pt idx="1">
                  <c:v>0.21184014657047978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5.0998293908793286</c:v>
                </c:pt>
                <c:pt idx="1">
                  <c:v>5.0154586052902781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31.954627196016045</c:v>
                </c:pt>
                <c:pt idx="1">
                  <c:v>35.50898889270583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8.4474570018905339</c:v>
                </c:pt>
                <c:pt idx="1">
                  <c:v>8.3190198099164085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52.151058237653892</c:v>
                </c:pt>
                <c:pt idx="1">
                  <c:v>48.786213214244817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9866496"/>
        <c:axId val="119868032"/>
      </c:barChart>
      <c:catAx>
        <c:axId val="1198664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868032"/>
        <c:crosses val="autoZero"/>
        <c:auto val="1"/>
        <c:lblAlgn val="ctr"/>
        <c:lblOffset val="100"/>
        <c:noMultiLvlLbl val="0"/>
      </c:catAx>
      <c:valAx>
        <c:axId val="1198680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86649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11.762807211693643</c:v>
                </c:pt>
                <c:pt idx="1">
                  <c:v>7.7522042826062068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14.363443537603171</c:v>
                </c:pt>
                <c:pt idx="1">
                  <c:v>14.399404557425857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72.11693641351961</c:v>
                </c:pt>
                <c:pt idx="1">
                  <c:v>75.707088056796053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1.7568128371835661</c:v>
                </c:pt>
                <c:pt idx="1">
                  <c:v>2.141303103171877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0030720"/>
        <c:axId val="120032256"/>
      </c:barChart>
      <c:catAx>
        <c:axId val="1200307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0032256"/>
        <c:crosses val="autoZero"/>
        <c:auto val="1"/>
        <c:lblAlgn val="ctr"/>
        <c:lblOffset val="100"/>
        <c:noMultiLvlLbl val="0"/>
      </c:catAx>
      <c:valAx>
        <c:axId val="1200322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003072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5</c:v>
                </c:pt>
                <c:pt idx="4">
                  <c:v>3</c:v>
                </c:pt>
                <c:pt idx="5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5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20072064"/>
        <c:axId val="120073600"/>
      </c:barChart>
      <c:catAx>
        <c:axId val="1200720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073600"/>
        <c:crosses val="autoZero"/>
        <c:auto val="1"/>
        <c:lblAlgn val="ctr"/>
        <c:lblOffset val="100"/>
        <c:noMultiLvlLbl val="0"/>
      </c:catAx>
      <c:valAx>
        <c:axId val="12007360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0720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7.0000000000000007E-2</c:v>
                </c:pt>
                <c:pt idx="1">
                  <c:v>0.08</c:v>
                </c:pt>
                <c:pt idx="3">
                  <c:v>7.0000000000000007E-2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20102272"/>
        <c:axId val="120108160"/>
      </c:barChart>
      <c:catAx>
        <c:axId val="120102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0108160"/>
        <c:crosses val="autoZero"/>
        <c:auto val="1"/>
        <c:lblAlgn val="ctr"/>
        <c:lblOffset val="100"/>
        <c:noMultiLvlLbl val="0"/>
      </c:catAx>
      <c:valAx>
        <c:axId val="1201081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01022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0356224"/>
        <c:axId val="120362112"/>
      </c:barChart>
      <c:catAx>
        <c:axId val="1203562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0362112"/>
        <c:crosses val="autoZero"/>
        <c:auto val="1"/>
        <c:lblAlgn val="ctr"/>
        <c:lblOffset val="100"/>
        <c:noMultiLvlLbl val="0"/>
      </c:catAx>
      <c:valAx>
        <c:axId val="12036211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035622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9.9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927552"/>
        <c:axId val="121929088"/>
      </c:barChart>
      <c:catAx>
        <c:axId val="121927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929088"/>
        <c:crosses val="autoZero"/>
        <c:auto val="1"/>
        <c:lblAlgn val="ctr"/>
        <c:lblOffset val="100"/>
        <c:noMultiLvlLbl val="0"/>
      </c:catAx>
      <c:valAx>
        <c:axId val="121929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9275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261</c:v>
                </c:pt>
                <c:pt idx="1">
                  <c:v>212</c:v>
                </c:pt>
                <c:pt idx="2">
                  <c:v>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232</c:v>
                </c:pt>
                <c:pt idx="1">
                  <c:v>240</c:v>
                </c:pt>
                <c:pt idx="2">
                  <c:v>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505088"/>
        <c:axId val="122506624"/>
      </c:barChart>
      <c:catAx>
        <c:axId val="122505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506624"/>
        <c:crosses val="autoZero"/>
        <c:auto val="1"/>
        <c:lblAlgn val="ctr"/>
        <c:lblOffset val="100"/>
        <c:noMultiLvlLbl val="0"/>
      </c:catAx>
      <c:valAx>
        <c:axId val="122506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25050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481</c:v>
                </c:pt>
                <c:pt idx="1">
                  <c:v>495</c:v>
                </c:pt>
                <c:pt idx="2">
                  <c:v>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385</c:v>
                </c:pt>
                <c:pt idx="1">
                  <c:v>454</c:v>
                </c:pt>
                <c:pt idx="2">
                  <c:v>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620160"/>
        <c:axId val="122646528"/>
      </c:barChart>
      <c:catAx>
        <c:axId val="122620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646528"/>
        <c:crosses val="autoZero"/>
        <c:auto val="1"/>
        <c:lblAlgn val="ctr"/>
        <c:lblOffset val="100"/>
        <c:noMultiLvlLbl val="0"/>
      </c:catAx>
      <c:valAx>
        <c:axId val="122646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26201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1112</c:v>
                </c:pt>
                <c:pt idx="1">
                  <c:v>2837</c:v>
                </c:pt>
                <c:pt idx="2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1258</c:v>
                </c:pt>
                <c:pt idx="1">
                  <c:v>4191</c:v>
                </c:pt>
                <c:pt idx="2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9923712"/>
        <c:axId val="109929600"/>
      </c:barChart>
      <c:catAx>
        <c:axId val="1099237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9929600"/>
        <c:crosses val="autoZero"/>
        <c:auto val="1"/>
        <c:lblAlgn val="ctr"/>
        <c:lblOffset val="100"/>
        <c:noMultiLvlLbl val="0"/>
      </c:catAx>
      <c:valAx>
        <c:axId val="109929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99237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0</c:v>
                </c:pt>
                <c:pt idx="1">
                  <c:v>45.198071116318893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0</c:v>
                </c:pt>
                <c:pt idx="1">
                  <c:v>26.341881112262833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0</c:v>
                </c:pt>
                <c:pt idx="1">
                  <c:v>15.174185407183741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0</c:v>
                </c:pt>
                <c:pt idx="1">
                  <c:v>9.8607418090044607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0</c:v>
                </c:pt>
                <c:pt idx="1">
                  <c:v>2.6815088557393301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0</c:v>
                </c:pt>
                <c:pt idx="1">
                  <c:v>0.74361169949073869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22722944"/>
        <c:axId val="124985728"/>
      </c:barChart>
      <c:catAx>
        <c:axId val="1227229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985728"/>
        <c:crosses val="autoZero"/>
        <c:auto val="1"/>
        <c:lblAlgn val="ctr"/>
        <c:lblOffset val="100"/>
        <c:noMultiLvlLbl val="0"/>
      </c:catAx>
      <c:valAx>
        <c:axId val="12498572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72294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62.54</c:v>
                </c:pt>
                <c:pt idx="1">
                  <c:v>32.9</c:v>
                </c:pt>
                <c:pt idx="2">
                  <c:v>4.0999999999999996</c:v>
                </c:pt>
                <c:pt idx="3">
                  <c:v>0.4</c:v>
                </c:pt>
                <c:pt idx="4">
                  <c:v>0.06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61.75</c:v>
                </c:pt>
                <c:pt idx="1">
                  <c:v>32.72</c:v>
                </c:pt>
                <c:pt idx="2">
                  <c:v>4.97</c:v>
                </c:pt>
                <c:pt idx="3">
                  <c:v>0.51</c:v>
                </c:pt>
                <c:pt idx="4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25031552"/>
        <c:axId val="125033088"/>
      </c:barChart>
      <c:catAx>
        <c:axId val="125031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033088"/>
        <c:crosses val="autoZero"/>
        <c:auto val="1"/>
        <c:lblAlgn val="ctr"/>
        <c:lblOffset val="100"/>
        <c:noMultiLvlLbl val="0"/>
      </c:catAx>
      <c:valAx>
        <c:axId val="1250330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03155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105104</c:v>
                </c:pt>
                <c:pt idx="1">
                  <c:v>126162</c:v>
                </c:pt>
                <c:pt idx="2">
                  <c:v>154469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083008"/>
        <c:axId val="125088896"/>
      </c:barChart>
      <c:catAx>
        <c:axId val="125083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088896"/>
        <c:crosses val="autoZero"/>
        <c:auto val="1"/>
        <c:lblAlgn val="ctr"/>
        <c:lblOffset val="100"/>
        <c:noMultiLvlLbl val="0"/>
      </c:catAx>
      <c:valAx>
        <c:axId val="1250888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0830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10839</c:v>
                </c:pt>
                <c:pt idx="1">
                  <c:v>10986</c:v>
                </c:pt>
                <c:pt idx="2">
                  <c:v>11194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9735</c:v>
                </c:pt>
                <c:pt idx="1">
                  <c:v>9839</c:v>
                </c:pt>
                <c:pt idx="2">
                  <c:v>10059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5123968"/>
        <c:axId val="125138048"/>
      </c:barChart>
      <c:catAx>
        <c:axId val="125123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138048"/>
        <c:crosses val="autoZero"/>
        <c:auto val="1"/>
        <c:lblAlgn val="ctr"/>
        <c:lblOffset val="100"/>
        <c:noMultiLvlLbl val="0"/>
      </c:catAx>
      <c:valAx>
        <c:axId val="125138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1239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1.5</c:v>
                </c:pt>
                <c:pt idx="1">
                  <c:v>6.4</c:v>
                </c:pt>
                <c:pt idx="2">
                  <c:v>0.3</c:v>
                </c:pt>
                <c:pt idx="3">
                  <c:v>91.8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25393152"/>
        <c:axId val="125399040"/>
      </c:barChart>
      <c:catAx>
        <c:axId val="1253931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5399040"/>
        <c:crosses val="autoZero"/>
        <c:auto val="1"/>
        <c:lblAlgn val="ctr"/>
        <c:lblOffset val="100"/>
        <c:noMultiLvlLbl val="0"/>
      </c:catAx>
      <c:valAx>
        <c:axId val="12539904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5393152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17</c:v>
                </c:pt>
                <c:pt idx="1">
                  <c:v>28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461248"/>
        <c:axId val="125462784"/>
      </c:barChart>
      <c:catAx>
        <c:axId val="125461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462784"/>
        <c:crosses val="autoZero"/>
        <c:auto val="1"/>
        <c:lblAlgn val="ctr"/>
        <c:lblOffset val="100"/>
        <c:noMultiLvlLbl val="0"/>
      </c:catAx>
      <c:valAx>
        <c:axId val="125462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4612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4.0999999999999996</c:v>
                </c:pt>
                <c:pt idx="1">
                  <c:v>6.5</c:v>
                </c:pt>
                <c:pt idx="2">
                  <c:v>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479552"/>
        <c:axId val="125493632"/>
      </c:barChart>
      <c:catAx>
        <c:axId val="125479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493632"/>
        <c:crosses val="autoZero"/>
        <c:auto val="1"/>
        <c:lblAlgn val="ctr"/>
        <c:lblOffset val="100"/>
        <c:noMultiLvlLbl val="0"/>
      </c:catAx>
      <c:valAx>
        <c:axId val="1254936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4795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20.399999999999999</c:v>
                </c:pt>
                <c:pt idx="1">
                  <c:v>13.8</c:v>
                </c:pt>
                <c:pt idx="2">
                  <c:v>11.1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543168"/>
        <c:axId val="125544704"/>
      </c:barChart>
      <c:catAx>
        <c:axId val="125543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544704"/>
        <c:crosses val="autoZero"/>
        <c:auto val="1"/>
        <c:lblAlgn val="ctr"/>
        <c:lblOffset val="100"/>
        <c:noMultiLvlLbl val="0"/>
      </c:catAx>
      <c:valAx>
        <c:axId val="125544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5431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4.88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4.3099999999999996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25588224"/>
        <c:axId val="125589760"/>
      </c:barChart>
      <c:catAx>
        <c:axId val="125588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589760"/>
        <c:crosses val="autoZero"/>
        <c:auto val="1"/>
        <c:lblAlgn val="ctr"/>
        <c:lblOffset val="100"/>
        <c:noMultiLvlLbl val="0"/>
      </c:catAx>
      <c:valAx>
        <c:axId val="125589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55882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300</c:v>
                </c:pt>
                <c:pt idx="1">
                  <c:v>768</c:v>
                </c:pt>
                <c:pt idx="2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308</c:v>
                </c:pt>
                <c:pt idx="1">
                  <c:v>1031</c:v>
                </c:pt>
                <c:pt idx="2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0034944"/>
        <c:axId val="110036480"/>
      </c:barChart>
      <c:catAx>
        <c:axId val="1100349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0036480"/>
        <c:crosses val="autoZero"/>
        <c:auto val="1"/>
        <c:lblAlgn val="ctr"/>
        <c:lblOffset val="100"/>
        <c:noMultiLvlLbl val="0"/>
      </c:catAx>
      <c:valAx>
        <c:axId val="110036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00349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13.6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606912"/>
        <c:axId val="126751488"/>
      </c:barChart>
      <c:catAx>
        <c:axId val="125606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751488"/>
        <c:crosses val="autoZero"/>
        <c:auto val="1"/>
        <c:lblAlgn val="ctr"/>
        <c:lblOffset val="100"/>
        <c:noMultiLvlLbl val="0"/>
      </c:catAx>
      <c:valAx>
        <c:axId val="126751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6069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2.4</c:v>
                </c:pt>
                <c:pt idx="1">
                  <c:v>10.8</c:v>
                </c:pt>
                <c:pt idx="2">
                  <c:v>12.2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12.7</c:v>
                </c:pt>
                <c:pt idx="1">
                  <c:v>16.5</c:v>
                </c:pt>
                <c:pt idx="2">
                  <c:v>11.7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84.9</c:v>
                </c:pt>
                <c:pt idx="1">
                  <c:v>72.7</c:v>
                </c:pt>
                <c:pt idx="2">
                  <c:v>76.2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26857216"/>
        <c:axId val="126858752"/>
      </c:barChart>
      <c:catAx>
        <c:axId val="126857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858752"/>
        <c:crosses val="autoZero"/>
        <c:auto val="1"/>
        <c:lblAlgn val="ctr"/>
        <c:lblOffset val="100"/>
        <c:noMultiLvlLbl val="0"/>
      </c:catAx>
      <c:valAx>
        <c:axId val="1268587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2685721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11800</c:v>
                </c:pt>
                <c:pt idx="1">
                  <c:v>24739</c:v>
                </c:pt>
                <c:pt idx="2">
                  <c:v>31117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59588</c:v>
                </c:pt>
                <c:pt idx="1">
                  <c:v>124655</c:v>
                </c:pt>
                <c:pt idx="2">
                  <c:v>277866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6894464"/>
        <c:axId val="126896000"/>
      </c:barChart>
      <c:catAx>
        <c:axId val="1268944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896000"/>
        <c:crosses val="autoZero"/>
        <c:auto val="1"/>
        <c:lblAlgn val="ctr"/>
        <c:lblOffset val="100"/>
        <c:noMultiLvlLbl val="0"/>
      </c:catAx>
      <c:valAx>
        <c:axId val="12689600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68944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22962</c:v>
                </c:pt>
                <c:pt idx="1">
                  <c:v>50324</c:v>
                </c:pt>
                <c:pt idx="2">
                  <c:v>63785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132492</c:v>
                </c:pt>
                <c:pt idx="1">
                  <c:v>302141</c:v>
                </c:pt>
                <c:pt idx="2">
                  <c:v>748150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6960384"/>
        <c:axId val="126961920"/>
      </c:barChart>
      <c:catAx>
        <c:axId val="1269603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961920"/>
        <c:crosses val="autoZero"/>
        <c:auto val="1"/>
        <c:lblAlgn val="ctr"/>
        <c:lblOffset val="100"/>
        <c:noMultiLvlLbl val="0"/>
      </c:catAx>
      <c:valAx>
        <c:axId val="12696192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69603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1.9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2.2000000000000002</c:v>
                </c:pt>
                <c:pt idx="1">
                  <c:v>2.4</c:v>
                </c:pt>
                <c:pt idx="2">
                  <c:v>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7014016"/>
        <c:axId val="127015552"/>
      </c:barChart>
      <c:catAx>
        <c:axId val="1270140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015552"/>
        <c:crosses val="autoZero"/>
        <c:auto val="1"/>
        <c:lblAlgn val="ctr"/>
        <c:lblOffset val="100"/>
        <c:noMultiLvlLbl val="0"/>
      </c:catAx>
      <c:valAx>
        <c:axId val="12701555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70140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43.8</c:v>
                </c:pt>
                <c:pt idx="1">
                  <c:v>44.9</c:v>
                </c:pt>
                <c:pt idx="2">
                  <c:v>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50.4</c:v>
                </c:pt>
                <c:pt idx="1">
                  <c:v>51.8</c:v>
                </c:pt>
                <c:pt idx="2">
                  <c:v>49.3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7063552"/>
        <c:axId val="127065088"/>
      </c:barChart>
      <c:catAx>
        <c:axId val="127063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7065088"/>
        <c:crosses val="autoZero"/>
        <c:auto val="1"/>
        <c:lblAlgn val="ctr"/>
        <c:lblOffset val="100"/>
        <c:noMultiLvlLbl val="0"/>
      </c:catAx>
      <c:valAx>
        <c:axId val="1270650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706355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54.710999999999999</c:v>
                </c:pt>
                <c:pt idx="1">
                  <c:v>54.710999999999999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7124992"/>
        <c:axId val="127126528"/>
      </c:barChart>
      <c:catAx>
        <c:axId val="1271249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126528"/>
        <c:crosses val="autoZero"/>
        <c:auto val="1"/>
        <c:lblAlgn val="ctr"/>
        <c:lblOffset val="100"/>
        <c:noMultiLvlLbl val="0"/>
      </c:catAx>
      <c:valAx>
        <c:axId val="1271265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1249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7243392"/>
        <c:axId val="127244928"/>
      </c:barChart>
      <c:catAx>
        <c:axId val="127243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244928"/>
        <c:crosses val="autoZero"/>
        <c:auto val="1"/>
        <c:lblAlgn val="ctr"/>
        <c:lblOffset val="100"/>
        <c:noMultiLvlLbl val="0"/>
      </c:catAx>
      <c:valAx>
        <c:axId val="127244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2433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45</c:v>
                </c:pt>
                <c:pt idx="1">
                  <c:v>42</c:v>
                </c:pt>
                <c:pt idx="2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39</c:v>
                </c:pt>
                <c:pt idx="1">
                  <c:v>35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7296640"/>
        <c:axId val="127298176"/>
      </c:barChart>
      <c:catAx>
        <c:axId val="127296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298176"/>
        <c:crosses val="autoZero"/>
        <c:auto val="1"/>
        <c:lblAlgn val="ctr"/>
        <c:lblOffset val="100"/>
        <c:noMultiLvlLbl val="0"/>
      </c:catAx>
      <c:valAx>
        <c:axId val="127298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29664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24595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20383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41272</v>
      </c>
      <c r="C4" s="35">
        <v>20370</v>
      </c>
      <c r="D4" s="63">
        <v>20902</v>
      </c>
      <c r="E4" s="211"/>
    </row>
    <row r="5" spans="1:5" ht="30" x14ac:dyDescent="0.25">
      <c r="A5" s="201" t="s">
        <v>716</v>
      </c>
      <c r="B5" s="72">
        <v>64439</v>
      </c>
      <c r="C5" s="61">
        <v>30092</v>
      </c>
      <c r="D5" s="111">
        <v>34347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9461</v>
      </c>
      <c r="C4" s="71">
        <v>8921</v>
      </c>
    </row>
    <row r="5" spans="1:6" x14ac:dyDescent="0.25">
      <c r="A5" s="286" t="s">
        <v>719</v>
      </c>
      <c r="B5" s="214">
        <v>1583</v>
      </c>
      <c r="C5" s="214">
        <v>1760</v>
      </c>
    </row>
    <row r="6" spans="1:6" x14ac:dyDescent="0.25">
      <c r="A6" s="286" t="s">
        <v>720</v>
      </c>
      <c r="B6" s="214">
        <v>2462</v>
      </c>
      <c r="C6" s="214">
        <v>2605</v>
      </c>
    </row>
    <row r="7" spans="1:6" x14ac:dyDescent="0.25">
      <c r="A7" s="286" t="s">
        <v>721</v>
      </c>
      <c r="B7" s="214">
        <v>8888</v>
      </c>
      <c r="C7" s="214">
        <v>4792</v>
      </c>
    </row>
    <row r="8" spans="1:6" x14ac:dyDescent="0.25">
      <c r="A8" s="286" t="s">
        <v>722</v>
      </c>
      <c r="B8" s="214">
        <v>57</v>
      </c>
      <c r="C8" s="214">
        <v>94</v>
      </c>
    </row>
    <row r="9" spans="1:6" x14ac:dyDescent="0.25">
      <c r="A9" s="286" t="s">
        <v>723</v>
      </c>
      <c r="B9" s="214">
        <v>2454</v>
      </c>
      <c r="C9" s="214">
        <v>2198</v>
      </c>
    </row>
    <row r="10" spans="1:6" ht="30" x14ac:dyDescent="0.25">
      <c r="A10" s="293" t="s">
        <v>724</v>
      </c>
      <c r="B10" s="214">
        <v>1115</v>
      </c>
      <c r="C10" s="214">
        <v>170</v>
      </c>
    </row>
    <row r="11" spans="1:6" x14ac:dyDescent="0.25">
      <c r="A11" s="286" t="s">
        <v>887</v>
      </c>
      <c r="B11" s="214">
        <v>818</v>
      </c>
      <c r="C11" s="214">
        <v>1072</v>
      </c>
    </row>
    <row r="12" spans="1:6" x14ac:dyDescent="0.25">
      <c r="A12" s="294" t="s">
        <v>16</v>
      </c>
      <c r="B12" s="1">
        <f>SUM(B4:B11)</f>
        <v>26838</v>
      </c>
      <c r="C12" s="1">
        <f>SUM(C4:C11)</f>
        <v>21612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10320</v>
      </c>
      <c r="C19" s="71">
        <v>9504</v>
      </c>
    </row>
    <row r="20" spans="1:3" x14ac:dyDescent="0.25">
      <c r="A20" s="286" t="s">
        <v>719</v>
      </c>
      <c r="B20" s="214">
        <v>865</v>
      </c>
      <c r="C20" s="214">
        <v>770</v>
      </c>
    </row>
    <row r="21" spans="1:3" x14ac:dyDescent="0.25">
      <c r="A21" s="286" t="s">
        <v>720</v>
      </c>
      <c r="B21" s="214">
        <v>2768</v>
      </c>
      <c r="C21" s="214">
        <v>2816</v>
      </c>
    </row>
    <row r="22" spans="1:3" x14ac:dyDescent="0.25">
      <c r="A22" s="286" t="s">
        <v>721</v>
      </c>
      <c r="B22" s="214">
        <v>6820</v>
      </c>
      <c r="C22" s="214">
        <v>4150</v>
      </c>
    </row>
    <row r="23" spans="1:3" x14ac:dyDescent="0.25">
      <c r="A23" s="286" t="s">
        <v>722</v>
      </c>
      <c r="B23" s="214">
        <v>79</v>
      </c>
      <c r="C23" s="214">
        <v>101</v>
      </c>
    </row>
    <row r="24" spans="1:3" x14ac:dyDescent="0.25">
      <c r="A24" s="286" t="s">
        <v>723</v>
      </c>
      <c r="B24" s="214">
        <v>1574</v>
      </c>
      <c r="C24" s="214">
        <v>1478</v>
      </c>
    </row>
    <row r="25" spans="1:3" ht="30" x14ac:dyDescent="0.25">
      <c r="A25" s="293" t="s">
        <v>724</v>
      </c>
      <c r="B25" s="214">
        <v>759</v>
      </c>
      <c r="C25" s="214">
        <v>146</v>
      </c>
    </row>
    <row r="26" spans="1:3" x14ac:dyDescent="0.25">
      <c r="A26" s="286" t="s">
        <v>887</v>
      </c>
      <c r="B26" s="214">
        <v>1270</v>
      </c>
      <c r="C26" s="214">
        <v>1317</v>
      </c>
    </row>
    <row r="27" spans="1:3" x14ac:dyDescent="0.25">
      <c r="A27" s="294" t="s">
        <v>16</v>
      </c>
      <c r="B27" s="1">
        <f>SUM(B19:B26)</f>
        <v>24455</v>
      </c>
      <c r="C27" s="1">
        <f>SUM(C19:C26)</f>
        <v>20282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76.53</v>
      </c>
      <c r="C4" s="1018">
        <v>73.84</v>
      </c>
      <c r="D4" s="1018">
        <v>78.55</v>
      </c>
      <c r="E4" s="1019">
        <v>8806</v>
      </c>
      <c r="F4" s="1019">
        <v>174.6</v>
      </c>
      <c r="G4" s="1020">
        <v>44.7</v>
      </c>
      <c r="H4" s="1021">
        <v>42.1</v>
      </c>
      <c r="I4" s="1022">
        <v>46.7</v>
      </c>
      <c r="J4" s="1019">
        <v>20.399999999999999</v>
      </c>
    </row>
    <row r="5" spans="1:12" x14ac:dyDescent="0.25">
      <c r="A5" s="498">
        <v>2021</v>
      </c>
      <c r="B5" s="757">
        <v>75.510000000000005</v>
      </c>
      <c r="C5" s="758">
        <v>72.2</v>
      </c>
      <c r="D5" s="758">
        <v>78.25</v>
      </c>
      <c r="E5" s="1023">
        <v>8690</v>
      </c>
      <c r="F5" s="1023">
        <v>168.4</v>
      </c>
      <c r="G5" s="1024">
        <v>44.5</v>
      </c>
      <c r="H5" s="1025">
        <v>41.9</v>
      </c>
      <c r="I5" s="1026">
        <v>46.5</v>
      </c>
      <c r="J5" s="1023">
        <v>13.8</v>
      </c>
    </row>
    <row r="6" spans="1:12" x14ac:dyDescent="0.25">
      <c r="A6" s="499">
        <v>2022</v>
      </c>
      <c r="B6" s="1011">
        <v>75.510000000000005</v>
      </c>
      <c r="C6" s="1012">
        <v>72.319999999999993</v>
      </c>
      <c r="D6" s="1012">
        <v>78.319999999999993</v>
      </c>
      <c r="E6" s="1013">
        <v>8996</v>
      </c>
      <c r="F6" s="1013">
        <v>184.4</v>
      </c>
      <c r="G6" s="1014">
        <v>45.3</v>
      </c>
      <c r="H6" s="1015">
        <v>43.4</v>
      </c>
      <c r="I6" s="1016">
        <v>46.9</v>
      </c>
      <c r="J6" s="1013">
        <v>11.1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20.399999999999999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13.8</v>
      </c>
    </row>
    <row r="13" spans="1:12" x14ac:dyDescent="0.25">
      <c r="A13" s="633">
        <f t="shared" si="0"/>
        <v>2022</v>
      </c>
      <c r="B13" s="627">
        <f t="shared" si="1"/>
        <v>11.1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68294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21253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47.3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154469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1096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30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65284</v>
      </c>
      <c r="C5" s="70">
        <v>20574</v>
      </c>
      <c r="D5" s="55">
        <v>9735</v>
      </c>
      <c r="E5" s="110">
        <v>10839</v>
      </c>
      <c r="F5" s="55">
        <v>46.7</v>
      </c>
      <c r="G5" s="55">
        <v>50.4</v>
      </c>
      <c r="H5" s="110">
        <v>43.8</v>
      </c>
      <c r="I5" s="55"/>
      <c r="J5" s="70"/>
      <c r="K5" s="55"/>
      <c r="L5" s="55"/>
      <c r="M5" s="71">
        <v>42</v>
      </c>
      <c r="N5" s="71">
        <v>39</v>
      </c>
      <c r="O5" s="71">
        <v>45</v>
      </c>
    </row>
    <row r="6" spans="1:16" x14ac:dyDescent="0.25">
      <c r="A6" s="215">
        <v>2021</v>
      </c>
      <c r="B6" s="212">
        <v>65883</v>
      </c>
      <c r="C6" s="212">
        <v>20825</v>
      </c>
      <c r="D6" s="58">
        <v>9839</v>
      </c>
      <c r="E6" s="160">
        <v>10986</v>
      </c>
      <c r="F6" s="58">
        <v>47.9</v>
      </c>
      <c r="G6" s="58">
        <v>51.8</v>
      </c>
      <c r="H6" s="160">
        <v>44.9</v>
      </c>
      <c r="I6" s="58">
        <v>105104</v>
      </c>
      <c r="J6" s="212">
        <v>1659</v>
      </c>
      <c r="K6" s="58">
        <v>650</v>
      </c>
      <c r="L6" s="58">
        <v>1009</v>
      </c>
      <c r="M6" s="214">
        <v>38</v>
      </c>
      <c r="N6" s="214">
        <v>35</v>
      </c>
      <c r="O6" s="214">
        <v>42</v>
      </c>
    </row>
    <row r="7" spans="1:16" x14ac:dyDescent="0.25">
      <c r="A7" s="229">
        <v>2022</v>
      </c>
      <c r="B7" s="167">
        <v>68294</v>
      </c>
      <c r="C7" s="167">
        <v>21253</v>
      </c>
      <c r="D7" s="94">
        <v>10059</v>
      </c>
      <c r="E7" s="169">
        <v>11194</v>
      </c>
      <c r="F7" s="94">
        <v>47.3</v>
      </c>
      <c r="G7" s="58">
        <v>49.3</v>
      </c>
      <c r="H7" s="160">
        <v>45.5</v>
      </c>
      <c r="I7" s="94">
        <v>126162</v>
      </c>
      <c r="J7" s="167">
        <v>1322</v>
      </c>
      <c r="K7" s="94">
        <v>513</v>
      </c>
      <c r="L7" s="94">
        <v>809</v>
      </c>
      <c r="M7" s="214">
        <v>30</v>
      </c>
      <c r="N7" s="214">
        <v>25</v>
      </c>
      <c r="O7" s="214">
        <v>33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154469</v>
      </c>
      <c r="J8" s="1072">
        <v>1096</v>
      </c>
      <c r="K8" s="1073">
        <v>421</v>
      </c>
      <c r="L8" s="1073">
        <v>675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105104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126162</v>
      </c>
      <c r="F14" s="514">
        <f>A5</f>
        <v>2020</v>
      </c>
      <c r="G14" s="310">
        <f>IF(ISBLANK(E5),"",E5)</f>
        <v>10839</v>
      </c>
      <c r="H14" s="310">
        <f>IF(ISBLANK(D5),"",D5)</f>
        <v>9735</v>
      </c>
      <c r="K14" s="514">
        <f>A6</f>
        <v>2021</v>
      </c>
      <c r="L14" s="310">
        <f>IF(ISBLANK(L6),"",L6)</f>
        <v>1009</v>
      </c>
      <c r="M14" s="310">
        <f>IF(ISBLANK(K6),"",K6)</f>
        <v>650</v>
      </c>
    </row>
    <row r="15" spans="1:16" x14ac:dyDescent="0.25">
      <c r="A15" s="481">
        <f>A8</f>
        <v>2023</v>
      </c>
      <c r="B15" s="311">
        <f t="shared" si="0"/>
        <v>154469</v>
      </c>
      <c r="F15" s="486">
        <f t="shared" ref="F15:F16" si="1">A6</f>
        <v>2021</v>
      </c>
      <c r="G15" s="479">
        <f t="shared" ref="G15:G16" si="2">IF(ISBLANK(E6),"",E6)</f>
        <v>10986</v>
      </c>
      <c r="H15" s="479">
        <f t="shared" ref="H15:H16" si="3">IF(ISBLANK(D6),"",D6)</f>
        <v>9839</v>
      </c>
      <c r="K15" s="486">
        <f>A7</f>
        <v>2022</v>
      </c>
      <c r="L15" s="479">
        <f t="shared" ref="L15:L16" si="4">IF(ISBLANK(L7),"",L7)</f>
        <v>809</v>
      </c>
      <c r="M15" s="479">
        <f t="shared" ref="M15:M16" si="5">IF(ISBLANK(K7),"",K7)</f>
        <v>513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11194</v>
      </c>
      <c r="H16" s="311">
        <f t="shared" si="3"/>
        <v>10059</v>
      </c>
      <c r="K16" s="481">
        <f>A8</f>
        <v>2023</v>
      </c>
      <c r="L16" s="311">
        <f t="shared" si="4"/>
        <v>675</v>
      </c>
      <c r="M16" s="311">
        <f t="shared" si="5"/>
        <v>421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65284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65883</v>
      </c>
      <c r="C21" s="373"/>
      <c r="D21" s="197"/>
      <c r="F21" s="514">
        <f>A5</f>
        <v>2020</v>
      </c>
      <c r="G21" s="310">
        <f>IF(ISBLANK(E5),"",E5)</f>
        <v>10839</v>
      </c>
      <c r="H21" s="310">
        <f>IF(ISBLANK(D5),"",D5)</f>
        <v>9735</v>
      </c>
      <c r="K21" s="514">
        <f>A6</f>
        <v>2021</v>
      </c>
      <c r="L21" s="310">
        <f>IF(ISBLANK(L6),"",L6)</f>
        <v>1009</v>
      </c>
      <c r="M21" s="310">
        <f>IF(ISBLANK(K6),"",K6)</f>
        <v>650</v>
      </c>
    </row>
    <row r="22" spans="1:15" x14ac:dyDescent="0.25">
      <c r="A22" s="481">
        <f t="shared" si="6"/>
        <v>2022</v>
      </c>
      <c r="B22" s="311">
        <f t="shared" si="7"/>
        <v>68294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10986</v>
      </c>
      <c r="H22" s="479">
        <f t="shared" ref="H22:H23" si="10">IF(ISBLANK(D6),"",D6)</f>
        <v>9839</v>
      </c>
      <c r="K22" s="486">
        <f>A7</f>
        <v>2022</v>
      </c>
      <c r="L22" s="479">
        <f>IF(ISBLANK(L7),"",L7)</f>
        <v>809</v>
      </c>
      <c r="M22" s="479">
        <f>IF(ISBLANK(K7),"",K7)</f>
        <v>513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11194</v>
      </c>
      <c r="H23" s="311">
        <f t="shared" si="10"/>
        <v>10059</v>
      </c>
      <c r="K23" s="481">
        <f>A8</f>
        <v>2023</v>
      </c>
      <c r="L23" s="311">
        <f>IF(ISBLANK(L8),"",L8)</f>
        <v>675</v>
      </c>
      <c r="M23" s="311">
        <f>IF(ISBLANK(K8),"",K8)</f>
        <v>421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65284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65883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68294</v>
      </c>
      <c r="C28" s="373"/>
      <c r="D28" s="197"/>
      <c r="F28" s="514">
        <f>A5</f>
        <v>2020</v>
      </c>
      <c r="G28" s="310">
        <f>IF(ISBLANK(H5),"",H5)</f>
        <v>43.8</v>
      </c>
      <c r="H28" s="310">
        <f>IF(ISBLANK(G5),"",G5)</f>
        <v>50.4</v>
      </c>
      <c r="K28" s="514">
        <f>A5</f>
        <v>2020</v>
      </c>
      <c r="L28" s="310">
        <f>IF(ISBLANK(O5),"",O5)</f>
        <v>45</v>
      </c>
      <c r="M28" s="310">
        <f>IF(ISBLANK(N5),"",N5)</f>
        <v>39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44.9</v>
      </c>
      <c r="H29" s="479">
        <f t="shared" ref="H29:H30" si="15">IF(ISBLANK(G6),"",G6)</f>
        <v>51.8</v>
      </c>
      <c r="K29" s="486">
        <f t="shared" ref="K29:K30" si="16">A6</f>
        <v>2021</v>
      </c>
      <c r="L29" s="479">
        <f t="shared" ref="L29:L30" si="17">IF(ISBLANK(O6),"",O6)</f>
        <v>42</v>
      </c>
      <c r="M29" s="479">
        <f t="shared" ref="M29:M30" si="18">IF(ISBLANK(N6),"",N6)</f>
        <v>35</v>
      </c>
    </row>
    <row r="30" spans="1:15" x14ac:dyDescent="0.25">
      <c r="F30" s="481">
        <f t="shared" si="13"/>
        <v>2022</v>
      </c>
      <c r="G30" s="311">
        <f t="shared" si="14"/>
        <v>45.5</v>
      </c>
      <c r="H30" s="311">
        <f t="shared" si="15"/>
        <v>49.3</v>
      </c>
      <c r="K30" s="481">
        <f t="shared" si="16"/>
        <v>2022</v>
      </c>
      <c r="L30" s="311">
        <f t="shared" si="17"/>
        <v>33</v>
      </c>
      <c r="M30" s="311">
        <f t="shared" si="18"/>
        <v>25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43.8</v>
      </c>
      <c r="H35" s="310">
        <f>IF(ISBLANK(G5),"",G5)</f>
        <v>50.4</v>
      </c>
      <c r="K35" s="514">
        <f>A5</f>
        <v>2020</v>
      </c>
      <c r="L35" s="310">
        <f>IF(ISBLANK(O5),"",O5)</f>
        <v>45</v>
      </c>
      <c r="M35" s="310">
        <f>IF(ISBLANK(N5),"",N5)</f>
        <v>39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44.9</v>
      </c>
      <c r="H36" s="479">
        <f t="shared" ref="H36:H37" si="21">IF(ISBLANK(G6),"",G6)</f>
        <v>51.8</v>
      </c>
      <c r="K36" s="486">
        <f t="shared" ref="K36:K37" si="22">A6</f>
        <v>2021</v>
      </c>
      <c r="L36" s="479">
        <f t="shared" ref="L36:L37" si="23">IF(ISBLANK(O6),"",O6)</f>
        <v>42</v>
      </c>
      <c r="M36" s="479">
        <f t="shared" ref="M36:M37" si="24">IF(ISBLANK(N6),"",N6)</f>
        <v>35</v>
      </c>
    </row>
    <row r="37" spans="6:15" x14ac:dyDescent="0.25">
      <c r="F37" s="481">
        <f t="shared" si="19"/>
        <v>2022</v>
      </c>
      <c r="G37" s="311">
        <f t="shared" si="20"/>
        <v>45.5</v>
      </c>
      <c r="H37" s="311">
        <f t="shared" si="21"/>
        <v>49.3</v>
      </c>
      <c r="K37" s="481">
        <f t="shared" si="22"/>
        <v>2022</v>
      </c>
      <c r="L37" s="311">
        <f t="shared" si="23"/>
        <v>33</v>
      </c>
      <c r="M37" s="311">
        <f t="shared" si="24"/>
        <v>25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12.7</v>
      </c>
      <c r="C6" s="35">
        <v>13.4</v>
      </c>
      <c r="D6" s="63">
        <v>12.2</v>
      </c>
      <c r="E6" s="35">
        <v>54.6</v>
      </c>
      <c r="F6" s="35">
        <v>50.8</v>
      </c>
      <c r="G6" s="35">
        <v>57.1</v>
      </c>
      <c r="H6" s="292">
        <v>32.700000000000003</v>
      </c>
      <c r="I6" s="35">
        <v>35.799999999999997</v>
      </c>
      <c r="J6" s="63">
        <v>30.7</v>
      </c>
      <c r="M6" s="127" t="s">
        <v>16</v>
      </c>
      <c r="N6" s="935">
        <f>IF(ISBLANK(B8),"",B8)</f>
        <v>12.6</v>
      </c>
      <c r="O6" s="935">
        <f>IF(ISBLANK(E8),"",E8)</f>
        <v>49.8</v>
      </c>
      <c r="P6" s="128">
        <f>IF(ISBLANK(H8),"",H8)</f>
        <v>37.6</v>
      </c>
    </row>
    <row r="7" spans="1:19" x14ac:dyDescent="0.25">
      <c r="A7" s="286">
        <v>2022</v>
      </c>
      <c r="B7" s="167">
        <v>13.1</v>
      </c>
      <c r="C7" s="94">
        <v>14.8</v>
      </c>
      <c r="D7" s="169">
        <v>12</v>
      </c>
      <c r="E7" s="94">
        <v>52.1</v>
      </c>
      <c r="F7" s="94">
        <v>49.1</v>
      </c>
      <c r="G7" s="94">
        <v>54</v>
      </c>
      <c r="H7" s="167">
        <v>34.799999999999997</v>
      </c>
      <c r="I7" s="94">
        <v>36.1</v>
      </c>
      <c r="J7" s="169">
        <v>34</v>
      </c>
    </row>
    <row r="8" spans="1:19" x14ac:dyDescent="0.25">
      <c r="A8" s="218">
        <v>2023</v>
      </c>
      <c r="B8" s="167">
        <v>12.6</v>
      </c>
      <c r="C8" s="94">
        <v>13.1</v>
      </c>
      <c r="D8" s="169">
        <v>12.3</v>
      </c>
      <c r="E8" s="94">
        <v>49.8</v>
      </c>
      <c r="F8" s="94">
        <v>47.5</v>
      </c>
      <c r="G8" s="94">
        <v>51.3</v>
      </c>
      <c r="H8" s="167">
        <v>37.6</v>
      </c>
      <c r="I8" s="94">
        <v>39.4</v>
      </c>
      <c r="J8" s="169">
        <v>36.4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12.3</v>
      </c>
      <c r="O12" s="936">
        <f>IF(ISBLANK(G8),"",G8)</f>
        <v>51.3</v>
      </c>
      <c r="P12" s="938">
        <f>IF(ISBLANK(J8),"",J8)</f>
        <v>36.4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13.1</v>
      </c>
      <c r="O13" s="937">
        <f>IF(ISBLANK(F8),"",F8)</f>
        <v>47.5</v>
      </c>
      <c r="P13" s="939">
        <f>IF(ISBLANK(I8),"",I8)</f>
        <v>39.4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12.6</v>
      </c>
      <c r="O20" s="935">
        <f>IF(ISBLANK(E8),"",E8)</f>
        <v>49.8</v>
      </c>
      <c r="P20" s="940">
        <f>IF(ISBLANK(H8),"",H8)</f>
        <v>37.6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12.3</v>
      </c>
      <c r="O24" s="936">
        <f>IF(ISBLANK(G8),"",G8)</f>
        <v>51.3</v>
      </c>
      <c r="P24" s="938">
        <f>IF(ISBLANK(J8),"",J8)</f>
        <v>36.4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13.1</v>
      </c>
      <c r="O25" s="937">
        <f>IF(ISBLANK(F8),"",F8)</f>
        <v>47.5</v>
      </c>
      <c r="P25" s="939">
        <f>IF(ISBLANK(I8),"",I8)</f>
        <v>39.4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639177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14211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672375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14949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186855670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4154379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7435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433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819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5946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349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1633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14458529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5.9</v>
      </c>
      <c r="E20" s="600">
        <v>5.0999999999999996</v>
      </c>
      <c r="F20" s="600">
        <v>1.5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23.6</v>
      </c>
      <c r="E21" s="751">
        <v>21.4</v>
      </c>
      <c r="F21" s="751">
        <v>6.4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1.3</v>
      </c>
      <c r="E22" s="752">
        <v>0.1</v>
      </c>
      <c r="F22" s="752">
        <v>0.3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1.5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6.4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0.3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91.8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1.5</v>
      </c>
      <c r="C30" s="204" t="s">
        <v>493</v>
      </c>
    </row>
    <row r="31" spans="1:11" x14ac:dyDescent="0.25">
      <c r="A31" s="698" t="s">
        <v>1430</v>
      </c>
      <c r="B31" s="734">
        <f>F21</f>
        <v>6.4</v>
      </c>
    </row>
    <row r="32" spans="1:11" x14ac:dyDescent="0.25">
      <c r="A32" s="698" t="s">
        <v>1431</v>
      </c>
      <c r="B32" s="734">
        <f>F22</f>
        <v>0.3</v>
      </c>
    </row>
    <row r="33" spans="1:2" x14ac:dyDescent="0.25">
      <c r="A33" s="699" t="s">
        <v>1432</v>
      </c>
      <c r="B33" s="732">
        <f>100-(B30+B31+B32)</f>
        <v>91.8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6756</v>
      </c>
      <c r="C4" s="71">
        <v>403</v>
      </c>
      <c r="D4" s="71">
        <v>619</v>
      </c>
      <c r="G4" s="217">
        <f>A4</f>
        <v>2021</v>
      </c>
      <c r="H4" s="289">
        <f>IF(ISBLANK(C4),"",C4)</f>
        <v>403</v>
      </c>
      <c r="I4" s="289">
        <f>IF(ISBLANK(D4),"",D4)</f>
        <v>619</v>
      </c>
    </row>
    <row r="5" spans="1:9" x14ac:dyDescent="0.25">
      <c r="A5" s="286">
        <v>2022</v>
      </c>
      <c r="B5" s="214">
        <v>7166</v>
      </c>
      <c r="C5" s="214">
        <v>440</v>
      </c>
      <c r="D5" s="214">
        <v>934</v>
      </c>
      <c r="G5" s="286">
        <f t="shared" ref="G5:G6" si="0">A5</f>
        <v>2022</v>
      </c>
      <c r="H5" s="290">
        <f t="shared" ref="H5:H6" si="1">IF(ISBLANK(C5),"",C5)</f>
        <v>440</v>
      </c>
      <c r="I5" s="290">
        <f t="shared" ref="I5:I6" si="2">IF(ISBLANK(D5),"",D5)</f>
        <v>934</v>
      </c>
    </row>
    <row r="6" spans="1:9" x14ac:dyDescent="0.25">
      <c r="A6" s="218">
        <v>2023</v>
      </c>
      <c r="B6" s="168">
        <v>7435</v>
      </c>
      <c r="C6" s="168">
        <v>433</v>
      </c>
      <c r="D6" s="168">
        <v>819</v>
      </c>
      <c r="G6" s="219">
        <f t="shared" si="0"/>
        <v>2023</v>
      </c>
      <c r="H6" s="291">
        <f t="shared" si="1"/>
        <v>433</v>
      </c>
      <c r="I6" s="291">
        <f t="shared" si="2"/>
        <v>819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403</v>
      </c>
      <c r="I12" s="289">
        <f>IF(ISBLANK(D4),"",D4)</f>
        <v>619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440</v>
      </c>
      <c r="I13" s="290">
        <f t="shared" si="4"/>
        <v>934</v>
      </c>
    </row>
    <row r="14" spans="1:9" x14ac:dyDescent="0.25">
      <c r="G14" s="219">
        <f t="shared" si="3"/>
        <v>2023</v>
      </c>
      <c r="H14" s="291">
        <f t="shared" ref="H14:I14" si="5">IF(ISBLANK(C6),"",C6)</f>
        <v>433</v>
      </c>
      <c r="I14" s="291">
        <f t="shared" si="5"/>
        <v>819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3839</v>
      </c>
      <c r="C23" s="71">
        <v>277</v>
      </c>
      <c r="D23" s="71">
        <v>395</v>
      </c>
      <c r="G23" s="217">
        <f>A23</f>
        <v>2021</v>
      </c>
      <c r="H23" s="289">
        <f>IF(ISBLANK(C23),"",C23)</f>
        <v>277</v>
      </c>
      <c r="I23" s="289">
        <f>IF(ISBLANK(D23),"",D23)</f>
        <v>395</v>
      </c>
    </row>
    <row r="24" spans="1:13" x14ac:dyDescent="0.25">
      <c r="A24" s="286">
        <v>2022</v>
      </c>
      <c r="B24" s="214">
        <v>4656</v>
      </c>
      <c r="C24" s="214">
        <v>291</v>
      </c>
      <c r="D24" s="214">
        <v>1111</v>
      </c>
      <c r="G24" s="286">
        <f t="shared" ref="G24:G25" si="6">A24</f>
        <v>2022</v>
      </c>
      <c r="H24" s="290">
        <f t="shared" ref="H24:H25" si="7">IF(ISBLANK(C24),"",C24)</f>
        <v>291</v>
      </c>
      <c r="I24" s="290">
        <f t="shared" ref="I24:I25" si="8">IF(ISBLANK(D24),"",D24)</f>
        <v>1111</v>
      </c>
    </row>
    <row r="25" spans="1:13" x14ac:dyDescent="0.25">
      <c r="A25" s="218">
        <v>2023</v>
      </c>
      <c r="B25" s="168">
        <v>5946</v>
      </c>
      <c r="C25" s="168">
        <v>349</v>
      </c>
      <c r="D25" s="168">
        <v>1633</v>
      </c>
      <c r="G25" s="219">
        <f t="shared" si="6"/>
        <v>2023</v>
      </c>
      <c r="H25" s="291">
        <f t="shared" si="7"/>
        <v>349</v>
      </c>
      <c r="I25" s="291">
        <f t="shared" si="8"/>
        <v>1633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277</v>
      </c>
      <c r="I31" s="289">
        <f>IF(ISBLANK(D23),"",D23)</f>
        <v>395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291</v>
      </c>
      <c r="I32" s="290">
        <f t="shared" si="10"/>
        <v>1111</v>
      </c>
    </row>
    <row r="33" spans="7:9" x14ac:dyDescent="0.25">
      <c r="G33" s="219">
        <f t="shared" si="9"/>
        <v>2023</v>
      </c>
      <c r="H33" s="291">
        <f t="shared" ref="H33:I33" si="11">IF(ISBLANK(C25),"",C25)</f>
        <v>349</v>
      </c>
      <c r="I33" s="291">
        <f t="shared" si="11"/>
        <v>1633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2300257</v>
      </c>
      <c r="C4" s="1077">
        <v>52242</v>
      </c>
      <c r="D4" s="110">
        <v>9199787</v>
      </c>
      <c r="E4" s="70">
        <v>208939</v>
      </c>
      <c r="F4" s="1076">
        <v>488458</v>
      </c>
      <c r="G4" s="70">
        <v>11094</v>
      </c>
      <c r="H4" s="1078">
        <v>38901910</v>
      </c>
      <c r="I4" s="1077">
        <v>883512</v>
      </c>
    </row>
    <row r="5" spans="1:9" x14ac:dyDescent="0.25">
      <c r="A5" s="587">
        <v>2021</v>
      </c>
      <c r="B5" s="1079">
        <v>2619802</v>
      </c>
      <c r="C5" s="1080">
        <v>60296</v>
      </c>
      <c r="D5" s="160">
        <v>10890371</v>
      </c>
      <c r="E5" s="212">
        <v>250647</v>
      </c>
      <c r="F5" s="1079">
        <v>63154</v>
      </c>
      <c r="G5" s="212">
        <v>1454</v>
      </c>
      <c r="H5" s="1081">
        <v>50872716</v>
      </c>
      <c r="I5" s="1080">
        <v>1170860</v>
      </c>
    </row>
    <row r="6" spans="1:9" x14ac:dyDescent="0.25">
      <c r="A6" s="588">
        <v>2022</v>
      </c>
      <c r="B6" s="1082">
        <v>2790036</v>
      </c>
      <c r="C6" s="1083">
        <v>62031</v>
      </c>
      <c r="D6" s="169">
        <v>11882549</v>
      </c>
      <c r="E6" s="167">
        <v>264186</v>
      </c>
      <c r="F6" s="1082">
        <v>647352</v>
      </c>
      <c r="G6" s="167">
        <v>14393</v>
      </c>
      <c r="H6" s="1084">
        <v>186855670</v>
      </c>
      <c r="I6" s="1083">
        <v>4154379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4921391</v>
      </c>
      <c r="C4" s="1076"/>
      <c r="D4" s="1077"/>
      <c r="E4" s="1076"/>
      <c r="F4" s="1077"/>
    </row>
    <row r="5" spans="1:6" x14ac:dyDescent="0.25">
      <c r="A5" s="480">
        <v>2021</v>
      </c>
      <c r="B5" s="1081">
        <v>5310061</v>
      </c>
      <c r="C5" s="1079"/>
      <c r="D5" s="1080"/>
      <c r="E5" s="1079"/>
      <c r="F5" s="1080"/>
    </row>
    <row r="6" spans="1:6" ht="15.75" thickBot="1" x14ac:dyDescent="0.3">
      <c r="A6" s="960">
        <v>2022</v>
      </c>
      <c r="B6" s="1085">
        <v>14458529</v>
      </c>
      <c r="C6" s="1086">
        <v>639177</v>
      </c>
      <c r="D6" s="1087">
        <v>14211</v>
      </c>
      <c r="E6" s="1086">
        <v>672375</v>
      </c>
      <c r="F6" s="1087">
        <v>14949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55" t="str">
        <f>'DEM1'!B2</f>
        <v>Стари град</v>
      </c>
      <c r="B15" s="1155"/>
      <c r="C15" s="1155"/>
      <c r="D15" s="1155"/>
      <c r="E15" s="1155"/>
      <c r="F15" s="1155"/>
      <c r="G15" s="1155"/>
      <c r="H15" s="1155"/>
      <c r="I15" s="1155"/>
      <c r="J15" s="1155"/>
      <c r="K15" s="1155"/>
      <c r="L15" s="314"/>
    </row>
    <row r="16" spans="1:26" s="18" customFormat="1" ht="59.25" customHeight="1" x14ac:dyDescent="0.25">
      <c r="A16" s="1156"/>
      <c r="B16" s="1156"/>
      <c r="C16" s="1156"/>
      <c r="D16" s="1156"/>
      <c r="E16" s="1156"/>
      <c r="F16" s="1156"/>
      <c r="G16" s="1156"/>
      <c r="H16" s="1156"/>
      <c r="I16" s="1156"/>
      <c r="J16" s="1156"/>
      <c r="K16" s="1156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41" t="s">
        <v>2810</v>
      </c>
      <c r="B33" s="1141"/>
      <c r="C33" s="1141"/>
      <c r="D33" s="1141"/>
      <c r="E33" s="1141"/>
      <c r="F33" s="1141"/>
      <c r="G33" s="1141"/>
      <c r="H33" s="1141"/>
      <c r="I33" s="1141"/>
      <c r="J33" s="1141"/>
      <c r="K33" s="1141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5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0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44978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8996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9.6999999999999993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17.100000000000001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-7.4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75.510000000000005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45.3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184.4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2.0099999999999998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41272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64439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57">
        <f>'DEM2'!A7</f>
        <v>2021</v>
      </c>
      <c r="C60" s="1157"/>
      <c r="D60" s="389"/>
      <c r="E60" s="1157">
        <f>'DEM2'!A8</f>
        <v>2022</v>
      </c>
      <c r="F60" s="1157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57"/>
      <c r="C61" s="1157"/>
      <c r="D61" s="390"/>
      <c r="E61" s="1157"/>
      <c r="F61" s="1157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1709</v>
      </c>
      <c r="C63" s="548">
        <f>IF(ISBLANK('DEM2'!C7),"-",'DEM2'!C7)</f>
        <v>1735</v>
      </c>
      <c r="D63" s="548"/>
      <c r="E63" s="548">
        <f>IF(ISBLANK('DEM2'!D8),"-",'DEM2'!D8)</f>
        <v>1319</v>
      </c>
      <c r="F63" s="548">
        <f>IF(ISBLANK('DEM2'!C8),"-",'DEM2'!C8)</f>
        <v>1388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1433</v>
      </c>
      <c r="C64" s="317">
        <f>IF(ISBLANK('DEM2'!F7),"-",'DEM2'!F7)</f>
        <v>1482</v>
      </c>
      <c r="D64" s="789"/>
      <c r="E64" s="317">
        <f>IF(ISBLANK('DEM2'!G8),"-",'DEM2'!G8)</f>
        <v>1524</v>
      </c>
      <c r="F64" s="317">
        <f>IF(ISBLANK('DEM2'!F8),"-",'DEM2'!F8)</f>
        <v>1502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536</v>
      </c>
      <c r="C65" s="345">
        <f>IF(ISBLANK('DEM2'!I7),"-",'DEM2'!I7)</f>
        <v>601</v>
      </c>
      <c r="D65" s="393"/>
      <c r="E65" s="345">
        <f>IF(ISBLANK('DEM2'!J8),"-",'DEM2'!J8)</f>
        <v>648</v>
      </c>
      <c r="F65" s="345">
        <f>IF(ISBLANK('DEM2'!I8),"-",'DEM2'!I8)</f>
        <v>693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3518</v>
      </c>
      <c r="C66" s="317">
        <f>IF(ISBLANK('DEM2'!L7),"-",'DEM2'!L7)</f>
        <v>3665</v>
      </c>
      <c r="D66" s="395"/>
      <c r="E66" s="317">
        <f>IF(ISBLANK('DEM2'!M8),"-",'DEM2'!M8)</f>
        <v>3326</v>
      </c>
      <c r="F66" s="317">
        <f>IF(ISBLANK('DEM2'!L8),"-",'DEM2'!L8)</f>
        <v>3414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2843</v>
      </c>
      <c r="C67" s="317">
        <f>IF(ISBLANK('DEM2'!O7),"-",'DEM2'!O7)</f>
        <v>2586</v>
      </c>
      <c r="D67" s="395"/>
      <c r="E67" s="317">
        <f>IF(ISBLANK('DEM2'!P8),"-",'DEM2'!P8)</f>
        <v>3118</v>
      </c>
      <c r="F67" s="317">
        <f>IF(ISBLANK('DEM2'!O8),"-",'DEM2'!O8)</f>
        <v>2950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14630</v>
      </c>
      <c r="C68" s="414">
        <f>IF(ISBLANK('DEM2'!R7),"-",'DEM2'!R7)</f>
        <v>11950</v>
      </c>
      <c r="D68" s="420"/>
      <c r="E68" s="414">
        <f>IF(ISBLANK('DEM2'!S8),"-",'DEM2'!S8)</f>
        <v>15155</v>
      </c>
      <c r="F68" s="414">
        <f>IF(ISBLANK('DEM2'!R8),"-",'DEM2'!R8)</f>
        <v>13165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24457</v>
      </c>
      <c r="C69" s="463">
        <f>IF(ISBLANK('DEM2'!U7),"-",'DEM2'!U7)</f>
        <v>18992</v>
      </c>
      <c r="D69" s="799"/>
      <c r="E69" s="463">
        <f>IF(ISBLANK('DEM2'!V8),"-",'DEM2'!V8)</f>
        <v>24595</v>
      </c>
      <c r="F69" s="463">
        <f>IF(ISBLANK('DEM2'!U8),"-",'DEM2'!U8)</f>
        <v>20383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62" t="s">
        <v>1555</v>
      </c>
      <c r="B70" s="1162"/>
      <c r="C70" s="1162"/>
      <c r="D70" s="1162"/>
      <c r="E70" s="1162"/>
      <c r="F70" s="1162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2</v>
      </c>
      <c r="G115" s="800">
        <f>IF(ISBLANK('DEM2'!E23),"-",'DEM2'!E23)</f>
        <v>2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2.2000000000000002</v>
      </c>
      <c r="G116" s="407">
        <f>IF(ISBLANK('DEM2'!E24),"-",'DEM2'!E24)</f>
        <v>4.4000000000000004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4.5999999999999996</v>
      </c>
      <c r="G117" s="801">
        <f>IF(ISBLANK('DEM2'!E25),"-",'DEM2'!E25)</f>
        <v>6.8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8" t="s">
        <v>2626</v>
      </c>
      <c r="G119" s="1149"/>
      <c r="H119" s="1149"/>
      <c r="I119" s="1149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68294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21253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47.3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154469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1096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30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1" t="s">
        <v>1440</v>
      </c>
      <c r="B234" s="1151"/>
      <c r="C234" s="805">
        <f>IF(ISBLANK(SIROMASTVO1!B6),"-",SIROMASTVO1!B6)</f>
        <v>5.4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5" t="s">
        <v>1037</v>
      </c>
      <c r="B235" s="1165"/>
      <c r="C235" s="543">
        <f>IF(ISBLANK(SIROMASTVO1!B7),"-",SIROMASTVO1!B7)</f>
        <v>3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7" t="s">
        <v>1402</v>
      </c>
      <c r="B236" s="1147"/>
      <c r="C236" s="543">
        <f>IF(ISBLANK(SIROMASTVO1!B4),"-",SIROMASTVO1!B4)</f>
        <v>30.6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6" t="s">
        <v>1441</v>
      </c>
      <c r="B237" s="1106"/>
      <c r="C237" s="806">
        <f>IF(ISBLANK(SIROMASTVO1!B5),"-",SIROMASTVO1!B5)</f>
        <v>1.5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7" t="s">
        <v>2697</v>
      </c>
      <c r="B242" s="1107"/>
      <c r="C242" s="1107"/>
      <c r="D242" s="1107"/>
      <c r="E242" s="1107"/>
      <c r="F242" s="1107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5" t="s">
        <v>584</v>
      </c>
      <c r="B243" s="1135"/>
      <c r="C243" s="1135"/>
      <c r="D243" s="1135"/>
      <c r="E243" s="1142">
        <f>IF(ISBLANK('EKO4'!B8),"-",'EKO4'!B8)</f>
        <v>186855670</v>
      </c>
      <c r="F243" s="1142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7" t="s">
        <v>585</v>
      </c>
      <c r="B244" s="1137"/>
      <c r="C244" s="1137"/>
      <c r="D244" s="1137"/>
      <c r="E244" s="1144">
        <f>IF(ISBLANK('EKO4'!B9),"-",'EKO4'!B9)</f>
        <v>4154379</v>
      </c>
      <c r="F244" s="114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12" t="s">
        <v>1442</v>
      </c>
      <c r="B245" s="1112"/>
      <c r="C245" s="1112"/>
      <c r="D245" s="1112"/>
      <c r="E245" s="1145">
        <f>IF(ISBLANK('EKO6'!D6),"-",'EKO6'!D6)</f>
        <v>11882549</v>
      </c>
      <c r="F245" s="114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3" t="s">
        <v>974</v>
      </c>
      <c r="B246" s="1113"/>
      <c r="C246" s="1113"/>
      <c r="D246" s="1113"/>
      <c r="E246" s="1116">
        <f>IF(ISBLANK(OBRAZ9!B5),"-",OBRAZ9!B5)</f>
        <v>1022594</v>
      </c>
      <c r="F246" s="111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4" t="s">
        <v>1443</v>
      </c>
      <c r="B247" s="1114"/>
      <c r="C247" s="1114"/>
      <c r="D247" s="1114"/>
      <c r="E247" s="1117">
        <f>IF(ISBLANK('EKO6'!E6),"-",'EKO6'!E6)</f>
        <v>264186</v>
      </c>
      <c r="F247" s="1117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5" t="s">
        <v>1444</v>
      </c>
      <c r="B248" s="1115"/>
      <c r="C248" s="1115"/>
      <c r="D248" s="1115"/>
      <c r="E248" s="1118">
        <f>IF(ISBLANK('EKO6'!B6),"-",'EKO6'!B6)</f>
        <v>2790036</v>
      </c>
      <c r="F248" s="1118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4" t="s">
        <v>1445</v>
      </c>
      <c r="B249" s="1114"/>
      <c r="C249" s="1114"/>
      <c r="D249" s="1114"/>
      <c r="E249" s="1117">
        <f>IF(ISBLANK('EKO6'!C6),"-",'EKO6'!C6)</f>
        <v>62031</v>
      </c>
      <c r="F249" s="1117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2" t="s">
        <v>1446</v>
      </c>
      <c r="B250" s="1112"/>
      <c r="C250" s="1112"/>
      <c r="D250" s="1112"/>
      <c r="E250" s="1118">
        <f>IF(ISBLANK('EKO6'!F6),"-",'EKO6'!F6)</f>
        <v>647352</v>
      </c>
      <c r="F250" s="1118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3" t="s">
        <v>1447</v>
      </c>
      <c r="B251" s="1143"/>
      <c r="C251" s="1143"/>
      <c r="D251" s="1143"/>
      <c r="E251" s="1119">
        <f>IF(ISBLANK('EKO6'!G6),"-",'EKO6'!G6)</f>
        <v>14393</v>
      </c>
      <c r="F251" s="1119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3" t="s">
        <v>2698</v>
      </c>
      <c r="B255" s="1163"/>
      <c r="C255" s="1163"/>
      <c r="D255" s="1163"/>
      <c r="E255" s="1163"/>
      <c r="F255" s="1163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5" t="s">
        <v>580</v>
      </c>
      <c r="B256" s="1135"/>
      <c r="C256" s="1135"/>
      <c r="D256" s="1135"/>
      <c r="E256" s="1142">
        <f>IF(ISBLANK('EKO4'!B4),"-",'EKO4'!B4)</f>
        <v>639177</v>
      </c>
      <c r="F256" s="1142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7" t="s">
        <v>581</v>
      </c>
      <c r="B257" s="1137"/>
      <c r="C257" s="1137"/>
      <c r="D257" s="1137"/>
      <c r="E257" s="1144">
        <f>IF(ISBLANK('EKO4'!B5),"-",'EKO4'!B5)</f>
        <v>14211</v>
      </c>
      <c r="F257" s="114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2" t="s">
        <v>582</v>
      </c>
      <c r="B258" s="1132"/>
      <c r="C258" s="1132"/>
      <c r="D258" s="1132"/>
      <c r="E258" s="1145">
        <f>IF(ISBLANK('EKO4'!B6),"-",'EKO4'!B6)</f>
        <v>672375</v>
      </c>
      <c r="F258" s="114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0" t="s">
        <v>583</v>
      </c>
      <c r="B259" s="1140"/>
      <c r="C259" s="1140"/>
      <c r="D259" s="1140"/>
      <c r="E259" s="1119">
        <f>IF(ISBLANK('EKO4'!B7),"-",'EKO4'!B7)</f>
        <v>14949</v>
      </c>
      <c r="F259" s="1119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08" t="s">
        <v>1567</v>
      </c>
      <c r="B262" s="1108"/>
      <c r="C262" s="1108"/>
      <c r="D262" s="1108"/>
      <c r="E262" s="1108"/>
      <c r="F262" s="1108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42">
        <f>IF(ISBLANK('EKO4'!B10),"-",'EKO4'!B10)</f>
        <v>7435</v>
      </c>
      <c r="D263" s="1142"/>
      <c r="E263" s="1142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16">
        <f>IF(ISBLANK('EKO4'!B13),"-",'EKO4'!B13)</f>
        <v>5946</v>
      </c>
      <c r="D264" s="1116"/>
      <c r="E264" s="1116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0" t="s">
        <v>1564</v>
      </c>
      <c r="B265" s="1140"/>
      <c r="C265" s="1119">
        <f>IF(ISBLANK('EKO4'!B16),"-",'EKO4'!B16)</f>
        <v>14458529</v>
      </c>
      <c r="D265" s="1119"/>
      <c r="E265" s="1119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0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0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0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0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7" t="s">
        <v>771</v>
      </c>
      <c r="B298" s="1127"/>
      <c r="C298" s="1127"/>
      <c r="D298" s="1127"/>
      <c r="E298" s="1127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09" t="s">
        <v>127</v>
      </c>
      <c r="E299" s="1109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0</v>
      </c>
      <c r="C300" s="808">
        <f>IF(ISBLANK(POLJ3!C4),"-",POLJ3!C4)</f>
        <v>0</v>
      </c>
      <c r="D300" s="1128">
        <f>IF(ISBLANK(POLJ3!D4),"-",POLJ3!D4)</f>
        <v>0</v>
      </c>
      <c r="E300" s="1128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0</v>
      </c>
      <c r="C301" s="789">
        <f>IF(ISBLANK(POLJ3!C5),"-",POLJ3!C5)</f>
        <v>0</v>
      </c>
      <c r="D301" s="1129">
        <f>IF(ISBLANK(POLJ3!D5),"-",POLJ3!D5)</f>
        <v>0</v>
      </c>
      <c r="E301" s="1129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0</v>
      </c>
      <c r="C302" s="790">
        <f>IF(ISBLANK(POLJ3!C6),"-",POLJ3!C6)</f>
        <v>0</v>
      </c>
      <c r="D302" s="1130">
        <f>IF(ISBLANK(POLJ3!D6),"-",POLJ3!D6)</f>
        <v>0</v>
      </c>
      <c r="E302" s="1130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0</v>
      </c>
      <c r="C303" s="791">
        <f>IF(ISBLANK(POLJ3!C7),"-",POLJ3!C7)</f>
        <v>0</v>
      </c>
      <c r="D303" s="1110">
        <f>IF(ISBLANK(POLJ3!D7),"-",POLJ3!D7)</f>
        <v>0</v>
      </c>
      <c r="E303" s="1110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0</v>
      </c>
      <c r="C304" s="807">
        <f>IF(ISBLANK(POLJ3!C8),"-",POLJ3!C8)</f>
        <v>0</v>
      </c>
      <c r="D304" s="1158">
        <f>IF(ISBLANK(POLJ3!D8),"-",POLJ3!D8)</f>
        <v>0</v>
      </c>
      <c r="E304" s="1158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59">
        <f>IF(ISBLANK(POLJ2!B3),"-",POLJ2!B3)</f>
        <v>0</v>
      </c>
      <c r="C310" s="1159"/>
      <c r="D310" s="3"/>
      <c r="E310" s="5"/>
      <c r="F310" s="5"/>
      <c r="G310" s="815" t="s">
        <v>765</v>
      </c>
      <c r="H310" s="816">
        <f>IF(ISBLANK(POLJ2!H3),"-",POLJ2!H3)</f>
        <v>0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60">
        <f>IF(ISBLANK(POLJ2!B4),"-",POLJ2!B4)</f>
        <v>0</v>
      </c>
      <c r="C311" s="1160"/>
      <c r="D311" s="3"/>
      <c r="E311" s="5"/>
      <c r="F311" s="5"/>
      <c r="G311" s="810" t="s">
        <v>766</v>
      </c>
      <c r="H311" s="248">
        <f>IF(ISBLANK(POLJ2!H4),"-",POLJ2!H4)</f>
        <v>0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60">
        <f>IF(ISBLANK(POLJ2!B5),"-",POLJ2!B5)</f>
        <v>0</v>
      </c>
      <c r="C312" s="1160"/>
      <c r="D312" s="3"/>
      <c r="E312" s="5"/>
      <c r="F312" s="5"/>
      <c r="G312" s="810" t="s">
        <v>767</v>
      </c>
      <c r="H312" s="248">
        <f>IF(ISBLANK(POLJ2!H5),"-",POLJ2!H5)</f>
        <v>0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60">
        <f>IF(ISBLANK(POLJ2!B6),"-",POLJ2!B6)</f>
        <v>0</v>
      </c>
      <c r="C313" s="1160"/>
      <c r="D313" s="3"/>
      <c r="E313" s="5"/>
      <c r="F313" s="5"/>
      <c r="G313" s="812" t="s">
        <v>768</v>
      </c>
      <c r="H313" s="249">
        <f>IF(ISBLANK(POLJ2!H6),"-",POLJ2!H6)</f>
        <v>0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60">
        <f>IF(ISBLANK(POLJ2!B7),"-",POLJ2!B7)</f>
        <v>0</v>
      </c>
      <c r="C314" s="1160"/>
      <c r="D314" s="3"/>
      <c r="E314" s="5"/>
      <c r="F314" s="5"/>
      <c r="G314" s="814" t="s">
        <v>16</v>
      </c>
      <c r="H314" s="817">
        <f>IF(ISBLANK(POLJ2!H7),"-",POLJ2!H7)</f>
        <v>0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61">
        <f>IF(ISBLANK(POLJ2!B8),"-",POLJ2!B8)</f>
        <v>0</v>
      </c>
      <c r="C315" s="116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26">
        <f>IF(ISBLANK(POLJ2!B9),"-",POLJ2!B9)</f>
        <v>0</v>
      </c>
      <c r="C316" s="112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5" t="s">
        <v>888</v>
      </c>
      <c r="B361" s="1135"/>
      <c r="C361" s="548">
        <f>IF(ISBLANK(OBRAZ1!B4),"-",OBRAZ1!B4)</f>
        <v>5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7" t="s">
        <v>889</v>
      </c>
      <c r="B362" s="1137"/>
      <c r="C362" s="345">
        <f>IF(ISBLANK(OBRAZ1!B5),"-",OBRAZ1!B5)</f>
        <v>18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2" t="s">
        <v>1297</v>
      </c>
      <c r="B363" s="1132"/>
      <c r="C363" s="348">
        <f>IF(ISBLANK(OBRAZ1!B6),"-",OBRAZ1!B6)</f>
        <v>758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7" t="s">
        <v>1418</v>
      </c>
      <c r="B364" s="1137"/>
      <c r="C364" s="409">
        <f>IF(ISBLANK(OBRAZ1!B7),"-",OBRAZ1!B7)</f>
        <v>80.8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2251</v>
      </c>
      <c r="I364" s="808">
        <f>IF(ISBLANK(OBRAZ2!I6),"-",OBRAZ2!I6)</f>
        <v>2251</v>
      </c>
      <c r="J364" s="808">
        <f>IF(ISBLANK(OBRAZ2!J6),"-",OBRAZ2!J6)</f>
        <v>0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2" t="s">
        <v>1298</v>
      </c>
      <c r="B365" s="1132"/>
      <c r="C365" s="348">
        <f>IF(ISBLANK(OBRAZ1!B8),"-",OBRAZ1!B8)</f>
        <v>1060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53</v>
      </c>
      <c r="I365" s="789">
        <f>IF(ISBLANK(OBRAZ2!I7),"-",OBRAZ2!I7)</f>
        <v>53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37" t="s">
        <v>1419</v>
      </c>
      <c r="B366" s="1137"/>
      <c r="C366" s="409">
        <f>IF(ISBLANK(OBRAZ1!B9),"-",OBRAZ1!B9)</f>
        <v>110.2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64" t="s">
        <v>195</v>
      </c>
      <c r="B367" s="1164"/>
      <c r="C367" s="463">
        <f>IF(ISBLANK(OBRAZ1!B10),"-",OBRAZ1!B10)</f>
        <v>512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0.48629531388152081</v>
      </c>
      <c r="I375" s="850">
        <f>IF(ISBLANK(OBRAZ2!C12),"-",OBRAZ2!C21)</f>
        <v>0</v>
      </c>
      <c r="J375" s="850">
        <f>IF(ISBLANK(OBRAZ2!D12),"-",OBRAZ2!D21)</f>
        <v>1.2446351931330473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75.331564986737405</v>
      </c>
      <c r="I377" s="851">
        <f>IF(ISBLANK(OBRAZ2!C14),"-",OBRAZ2!C23)</f>
        <v>76.14393602843181</v>
      </c>
      <c r="J377" s="851">
        <f>IF(ISBLANK(OBRAZ2!D14),"-",OBRAZ2!D23)</f>
        <v>76.78111587982832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0.53050397877984079</v>
      </c>
      <c r="I379" s="851">
        <f>IF(ISBLANK(OBRAZ2!C16),"-",OBRAZ2!C25)</f>
        <v>0.66637050199911152</v>
      </c>
      <c r="J379" s="851">
        <f>IF(ISBLANK(OBRAZ2!D16),"-",OBRAZ2!D25)</f>
        <v>0.64377682403433478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23.651635720601238</v>
      </c>
      <c r="I380" s="852">
        <f>IF(ISBLANK(OBRAZ2!C17),"-",OBRAZ2!C26)</f>
        <v>23.189693469569082</v>
      </c>
      <c r="J380" s="852">
        <f>IF(ISBLANK(OBRAZ2!D17),"-",OBRAZ2!D26)</f>
        <v>21.33047210300429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39" t="s">
        <v>1299</v>
      </c>
      <c r="B409" s="1139"/>
      <c r="C409" s="548">
        <f>IF(ISBLANK(OBRAZ5!B4),"-",OBRAZ5!B4)</f>
        <v>8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1" t="s">
        <v>1300</v>
      </c>
      <c r="B410" s="1111"/>
      <c r="C410" s="345">
        <f>IF(ISBLANK(OBRAZ5!B5),"-",OBRAZ5!B5)</f>
        <v>0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2" t="s">
        <v>1301</v>
      </c>
      <c r="B411" s="1132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2141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2096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04" t="s">
        <v>1302</v>
      </c>
      <c r="B414" s="1104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0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0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5" t="s">
        <v>1420</v>
      </c>
      <c r="B417" s="1105"/>
      <c r="C417" s="407">
        <f>IF(ISBLANK(OBRAZ5!B12),"-",OBRAZ5!B12)</f>
        <v>139.5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4" t="s">
        <v>1030</v>
      </c>
      <c r="B418" s="1104"/>
      <c r="C418" s="317">
        <f>IF(ISBLANK(OBRAZ5!B13),"-",OBRAZ5!B13)</f>
        <v>510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5" t="s">
        <v>1421</v>
      </c>
      <c r="B419" s="1105"/>
      <c r="C419" s="407">
        <f>IF(ISBLANK(OBRAZ5!B14),"-",OBRAZ5!B14)</f>
        <v>148.9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4" t="s">
        <v>1450</v>
      </c>
      <c r="B420" s="1104"/>
      <c r="C420" s="407">
        <f>IF(ISBLANK(OBRAZ5!B15),"-",OBRAZ5!B15)</f>
        <v>0.2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2" t="s">
        <v>1433</v>
      </c>
      <c r="B421" s="1132"/>
      <c r="C421" s="348">
        <f>IF(ISBLANK(OBRAZ5!B16),"-",OBRAZ5!B16)</f>
        <v>113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40" t="s">
        <v>470</v>
      </c>
      <c r="B422" s="1140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3" t="s">
        <v>1032</v>
      </c>
      <c r="B444" s="1153"/>
      <c r="C444" s="548">
        <f>IF(ISBLANK(OBRAZ7!B4),"-",OBRAZ7!B4)</f>
        <v>20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4" t="s">
        <v>1303</v>
      </c>
      <c r="B445" s="1154"/>
      <c r="C445" s="317">
        <f>IF(COUNT(OBRAZ8!B7,OBRAZ8!E7,OBRAZ8!H7)=0,"-",OBRAZ8!K7)</f>
        <v>9616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4" t="s">
        <v>1422</v>
      </c>
      <c r="B446" s="1134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8" t="s">
        <v>1304</v>
      </c>
      <c r="B447" s="1138"/>
      <c r="C447" s="348">
        <f>IF(COUNT(OBRAZ8!B23,OBRAZ8!E23,OBRAZ8!H23)=0,"-",OBRAZ8!K23)</f>
        <v>2535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2" t="s">
        <v>1451</v>
      </c>
      <c r="B448" s="1152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67" t="s">
        <v>1452</v>
      </c>
      <c r="B449" s="1167"/>
      <c r="C449" s="407">
        <f>IF(ISBLANK(OBRAZ7!B9),"-",OBRAZ7!B9)</f>
        <v>0.1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3" t="s">
        <v>1434</v>
      </c>
      <c r="B450" s="1133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6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214826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30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453089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7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992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288026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5" t="s">
        <v>422</v>
      </c>
      <c r="B490" s="1135"/>
      <c r="C490" s="1135"/>
      <c r="D490" s="1042"/>
      <c r="E490" s="1046">
        <f>IF(ISBLANK(ZDRAV1!B4),"-",ZDRAV1!B4)</f>
        <v>204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4" t="s">
        <v>2148</v>
      </c>
      <c r="B491" s="1104"/>
      <c r="C491" s="1104"/>
      <c r="D491" s="1043"/>
      <c r="E491" s="407">
        <f>IF(ISBLANK(ZDRAV1!B5),"-",ZDRAV1!B5)</f>
        <v>4.5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04" t="s">
        <v>2643</v>
      </c>
      <c r="B492" s="1104"/>
      <c r="C492" s="1104"/>
      <c r="D492" s="1043"/>
      <c r="E492" s="407">
        <f>IF(ISBLANK(ZDRAV1!B6),"-",ZDRAV1!B6)</f>
        <v>0.9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4" t="s">
        <v>2644</v>
      </c>
      <c r="B493" s="1104"/>
      <c r="C493" s="1104"/>
      <c r="D493" s="1043"/>
      <c r="E493" s="407">
        <f>IF(ISBLANK(ZDRAV1!B7),"-",ZDRAV1!B7)</f>
        <v>0.8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4" t="s">
        <v>2645</v>
      </c>
      <c r="B494" s="1104"/>
      <c r="C494" s="1104"/>
      <c r="D494" s="1043"/>
      <c r="E494" s="407">
        <f>IF(ISBLANK(ZDRAV1!B8),"-",ZDRAV1!B8)</f>
        <v>0.18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36" t="s">
        <v>2637</v>
      </c>
      <c r="B495" s="1136"/>
      <c r="C495" s="1136"/>
      <c r="D495" s="1043"/>
      <c r="E495" s="407">
        <f>IF(ISBLANK(ZDRAV1!B9),"-",ZDRAV1!B9)</f>
        <v>2.9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1" t="s">
        <v>1423</v>
      </c>
      <c r="B496" s="1131"/>
      <c r="C496" s="1131"/>
      <c r="D496" s="1045"/>
      <c r="E496" s="410">
        <f>IF(ISBLANK(ZDRAV1!B10),"-",ZDRAV1!B10)</f>
        <v>81.5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36" t="s">
        <v>519</v>
      </c>
      <c r="B497" s="1136"/>
      <c r="C497" s="1136"/>
      <c r="D497" s="1044"/>
      <c r="E497" s="411">
        <f>IF(ISBLANK(ZDRAV1!B11),"-",ZDRAV1!B11)</f>
        <v>0.57999999999999996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1" t="s">
        <v>423</v>
      </c>
      <c r="B498" s="1131"/>
      <c r="C498" s="1131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37" t="s">
        <v>2640</v>
      </c>
      <c r="B499" s="1137"/>
      <c r="C499" s="1137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2" t="s">
        <v>2149</v>
      </c>
      <c r="B500" s="1132"/>
      <c r="C500" s="1132"/>
      <c r="D500" s="413"/>
      <c r="E500" s="406">
        <f>IF(ISBLANK(ZDRAV1!B18),"-",ZDRAV1!B18)</f>
        <v>73.599999999999994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40" t="s">
        <v>2150</v>
      </c>
      <c r="B501" s="1140"/>
      <c r="C501" s="1140"/>
      <c r="D501" s="825"/>
      <c r="E501" s="801">
        <f>IF(ISBLANK(ZDRAV1!B19),"-",ZDRAV1!B19)</f>
        <v>82.6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5" t="s">
        <v>298</v>
      </c>
      <c r="B527" s="1135"/>
      <c r="C527" s="1135"/>
      <c r="D527" s="798"/>
      <c r="E527" s="548">
        <f>IF(ISBLANK('SOC1'!B4),"-",'SOC1'!B4)</f>
        <v>2418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4" t="s">
        <v>2823</v>
      </c>
      <c r="B528" s="1104"/>
      <c r="C528" s="1104"/>
      <c r="D528" s="785"/>
      <c r="E528" s="376">
        <f>IF(ISBLANK('SOC1'!B5),"-",'SOC1'!B5)</f>
        <v>5.4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4" t="s">
        <v>1552</v>
      </c>
      <c r="B529" s="1104"/>
      <c r="C529" s="1104"/>
      <c r="D529" s="785"/>
      <c r="E529" s="317">
        <f>IF(ISBLANK('SOC1'!B8),"-",'SOC1'!B8)</f>
        <v>16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4" t="s">
        <v>1006</v>
      </c>
      <c r="B530" s="1104"/>
      <c r="C530" s="1104"/>
      <c r="D530" s="785"/>
      <c r="E530" s="317">
        <f>IF(ISBLANK('SOC1'!B9),"-",'SOC1'!B9)</f>
        <v>151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0" t="s">
        <v>1005</v>
      </c>
      <c r="B531" s="1140"/>
      <c r="C531" s="1140"/>
      <c r="D531" s="826"/>
      <c r="E531" s="463">
        <f>IF(ISBLANK('SOC1'!B10),"-",'SOC1'!B10)</f>
        <v>2797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6" t="s">
        <v>1490</v>
      </c>
      <c r="B544" s="1146"/>
      <c r="C544" s="1146"/>
      <c r="D544" s="827"/>
      <c r="E544" s="828">
        <f>IF(ISBLANK('SOC9'!E7),"-",'SOC9'!E7)</f>
        <v>0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05" t="s">
        <v>1477</v>
      </c>
      <c r="B545" s="1105"/>
      <c r="C545" s="1105"/>
      <c r="D545" s="784"/>
      <c r="E545" s="317">
        <f>IF(ISBLANK('SOC3'!B4),"-",'SOC3'!B4)</f>
        <v>11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5" t="s">
        <v>1483</v>
      </c>
      <c r="B546" s="1105"/>
      <c r="C546" s="1105"/>
      <c r="D546" s="784"/>
      <c r="E546" s="407">
        <f>IF(ISBLANK('SOC3'!B5),"-",'SOC3'!B5)</f>
        <v>1.5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0" t="s">
        <v>1484</v>
      </c>
      <c r="B547" s="1150"/>
      <c r="C547" s="1150"/>
      <c r="D547" s="786"/>
      <c r="E547" s="406">
        <f>IF(ISBLANK('SOC3'!B6),"-",'SOC3'!B6)</f>
        <v>0.7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1" t="s">
        <v>1485</v>
      </c>
      <c r="B548" s="1111"/>
      <c r="C548" s="1111"/>
      <c r="D548" s="780"/>
      <c r="E548" s="409">
        <f>IF(ISBLANK('SOC3'!B7),"-",'SOC3'!B7)</f>
        <v>0.7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4" t="s">
        <v>1478</v>
      </c>
      <c r="B549" s="1104"/>
      <c r="C549" s="1104"/>
      <c r="D549" s="785"/>
      <c r="E549" s="317">
        <f>IF(ISBLANK('SOC3'!B8),"-",'SOC3'!B8)</f>
        <v>4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2" t="s">
        <v>1636</v>
      </c>
      <c r="B550" s="1132"/>
      <c r="C550" s="1132"/>
      <c r="D550" s="782"/>
      <c r="E550" s="348">
        <f>IF(ISBLANK('SOC3'!B9),"-",'SOC3'!B9)</f>
        <v>57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40" t="s">
        <v>1637</v>
      </c>
      <c r="B551" s="1140"/>
      <c r="C551" s="1140"/>
      <c r="D551" s="826"/>
      <c r="E551" s="801">
        <f>IF(ISBLANK('SOC3'!B10),"-",'SOC3'!B10)</f>
        <v>0.5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8"/>
      <c r="B552" s="1168"/>
      <c r="C552" s="1168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5" t="s">
        <v>1848</v>
      </c>
      <c r="B563" s="1135"/>
      <c r="C563" s="1135"/>
      <c r="D563" s="824"/>
      <c r="E563" s="548">
        <f>IF(ISBLANK('SOC5'!B4),"-",'SOC5'!B4)</f>
        <v>101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37" t="s">
        <v>1487</v>
      </c>
      <c r="B564" s="1137"/>
      <c r="C564" s="1137"/>
      <c r="D564" s="783"/>
      <c r="E564" s="409">
        <f>IF(ISBLANK('SOC5'!B5),"-",'SOC5'!B5)</f>
        <v>0.3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2" t="s">
        <v>1479</v>
      </c>
      <c r="B565" s="1132"/>
      <c r="C565" s="1132"/>
      <c r="D565" s="782"/>
      <c r="E565" s="348">
        <f>IF(ISBLANK('SOC5'!B6),"-",'SOC5'!B6)</f>
        <v>94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37" t="s">
        <v>1486</v>
      </c>
      <c r="B566" s="1137"/>
      <c r="C566" s="1137"/>
      <c r="D566" s="783"/>
      <c r="E566" s="409">
        <f>IF(ISBLANK('SOC5'!B7),"-",'SOC5'!B7)</f>
        <v>1.3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2" t="s">
        <v>1481</v>
      </c>
      <c r="B567" s="1132"/>
      <c r="C567" s="1132"/>
      <c r="D567" s="782"/>
      <c r="E567" s="348">
        <f>IF(ISBLANK('SOC5'!B8),"-",'SOC5'!B8)</f>
        <v>126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37" t="s">
        <v>1489</v>
      </c>
      <c r="B568" s="1137"/>
      <c r="C568" s="1137"/>
      <c r="D568" s="783"/>
      <c r="E568" s="409">
        <f>IF(ISBLANK('SOC5'!B9),"-",'SOC5'!B9)</f>
        <v>1.7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04" t="s">
        <v>1480</v>
      </c>
      <c r="B569" s="1104"/>
      <c r="C569" s="1104"/>
      <c r="D569" s="785"/>
      <c r="E569" s="317">
        <f>IF('SOC6'!E7&gt;0,'SOC6'!E7,"-")</f>
        <v>81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04" t="s">
        <v>1482</v>
      </c>
      <c r="B570" s="1104"/>
      <c r="C570" s="1104"/>
      <c r="D570" s="785"/>
      <c r="E570" s="317">
        <f>IF(ISBLANK('SOC5'!B11),"-",'SOC5'!B11)</f>
        <v>213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40" t="s">
        <v>1488</v>
      </c>
      <c r="B571" s="1140"/>
      <c r="C571" s="1140"/>
      <c r="D571" s="826"/>
      <c r="E571" s="801">
        <f>IF(ISBLANK('SOC5'!B12),"-",'SOC5'!B12)</f>
        <v>0.5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39" t="s">
        <v>1249</v>
      </c>
      <c r="B596" s="1139"/>
      <c r="C596" s="1139"/>
      <c r="D596" s="830"/>
      <c r="E596" s="548">
        <f>IF(ISBLANK('SOC7'!B5),"-",'SOC7'!B5)</f>
        <v>58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1" t="s">
        <v>1250</v>
      </c>
      <c r="B597" s="1111"/>
      <c r="C597" s="1111"/>
      <c r="D597" s="780"/>
      <c r="E597" s="345">
        <f>IF(ISBLANK('SOC7'!B6),"-",'SOC7'!B6)</f>
        <v>180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0" t="s">
        <v>487</v>
      </c>
      <c r="B598" s="1150"/>
      <c r="C598" s="1150"/>
      <c r="D598" s="786"/>
      <c r="E598" s="348">
        <f>IF(ISBLANK('SOC7'!B9),"-",'SOC7'!B9)</f>
        <v>16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69" t="s">
        <v>890</v>
      </c>
      <c r="B599" s="1169"/>
      <c r="C599" s="1169"/>
      <c r="D599" s="831"/>
      <c r="E599" s="463">
        <f>IF(ISBLANK('SOC7'!B10),"-",'SOC7'!B10)</f>
        <v>3.6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5" t="s">
        <v>927</v>
      </c>
      <c r="B625" s="1135"/>
      <c r="C625" s="1135"/>
      <c r="D625" s="824"/>
      <c r="E625" s="800">
        <f>IF(ISBLANK(IZBORI!B4),"-",IZBORI!B4)</f>
        <v>28.9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40" t="s">
        <v>1551</v>
      </c>
      <c r="B626" s="1140"/>
      <c r="C626" s="1140"/>
      <c r="D626" s="826"/>
      <c r="E626" s="801">
        <f>IF(ISBLANK(IZBORI!B5),"-",IZBORI!B5)</f>
        <v>39.299999999999997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5" t="s">
        <v>1305</v>
      </c>
      <c r="B635" s="1135"/>
      <c r="C635" s="1135"/>
      <c r="D635" s="824"/>
      <c r="E635" s="548">
        <f>IF(ISBLANK(PRAV1!B4),"-",PRAV1!B4)</f>
        <v>17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4" t="s">
        <v>381</v>
      </c>
      <c r="B636" s="1104"/>
      <c r="C636" s="1104"/>
      <c r="D636" s="785"/>
      <c r="E636" s="317">
        <f>IF(ISBLANK(PRAV1!B5),"-",PRAV1!B5)</f>
        <v>140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0" t="s">
        <v>882</v>
      </c>
      <c r="B637" s="1140"/>
      <c r="C637" s="1140"/>
      <c r="D637" s="826"/>
      <c r="E637" s="463">
        <f>IF(ISBLANK(PRAV1!B6),"-",PRAV1!B6)</f>
        <v>22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39" t="s">
        <v>1424</v>
      </c>
      <c r="B649" s="1139"/>
      <c r="C649" s="1139"/>
      <c r="D649" s="830"/>
      <c r="E649" s="548">
        <f>IF(ISBLANK(SAOBINFR1!B4),"-",SAOBINFR1!B4)</f>
        <v>54.710999999999999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4" t="s">
        <v>2154</v>
      </c>
      <c r="B650" s="1104"/>
      <c r="C650" s="1104"/>
      <c r="D650" s="785"/>
      <c r="E650" s="317">
        <f>IF(ISBLANK(SAOBINFR1!B11),"-",SAOBINFR1!B11)</f>
        <v>6.9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0" t="s">
        <v>1283</v>
      </c>
      <c r="B651" s="1140"/>
      <c r="C651" s="1140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0" t="s">
        <v>2156</v>
      </c>
      <c r="B676" s="1120"/>
      <c r="C676" s="1120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1" t="s">
        <v>2157</v>
      </c>
      <c r="B677" s="1121"/>
      <c r="C677" s="1121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2" t="s">
        <v>2158</v>
      </c>
      <c r="B678" s="1122"/>
      <c r="C678" s="1122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3" t="s">
        <v>2159</v>
      </c>
      <c r="B679" s="1123"/>
      <c r="C679" s="1123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4" t="s">
        <v>2161</v>
      </c>
      <c r="B680" s="1124"/>
      <c r="C680" s="1124"/>
      <c r="D680" s="995"/>
      <c r="E680" s="987">
        <f>IF(ISBLANK(SAOBINFR1!B9),"-",SAOBINFR1!B9)</f>
        <v>0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5" t="s">
        <v>2160</v>
      </c>
      <c r="B681" s="1125"/>
      <c r="C681" s="1125"/>
      <c r="D681" s="996"/>
      <c r="E681" s="997">
        <f>IF(ISBLANK(SAOBINFR1!B10),"-",SAOBINFR1!B10)</f>
        <v>0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51" t="s">
        <v>1075</v>
      </c>
      <c r="B695" s="1151"/>
      <c r="C695" s="834">
        <f>IF(ISBLANK(INDEKSI1!B6),"-",INDEKSI1!B6)</f>
        <v>18.763760000000001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5" t="s">
        <v>1076</v>
      </c>
      <c r="B696" s="1165"/>
      <c r="C696" s="543">
        <f>IF(ISBLANK(INDEKSI1!B7),"-",INDEKSI1!B7)</f>
        <v>2</v>
      </c>
      <c r="D696" s="315"/>
      <c r="E696" s="314"/>
      <c r="F696" s="5"/>
      <c r="G696" s="837">
        <v>2012</v>
      </c>
      <c r="H696" s="835">
        <f>IF(ISBLANK(INDEKSI2!B5),"-",INDEKSI2!B5)</f>
        <v>52.48</v>
      </c>
      <c r="I696" s="835">
        <f>IF(ISBLANK(INDEKSI2!C5),"-",INDEKSI2!C5)</f>
        <v>2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6" t="s">
        <v>1077</v>
      </c>
      <c r="B697" s="1106"/>
      <c r="C697" s="806">
        <f>IF(ISBLANK(INDEKSI1!B8),"-",INDEKSI1!B8)</f>
        <v>81.03</v>
      </c>
      <c r="D697" s="315"/>
      <c r="E697" s="314"/>
      <c r="F697" s="5"/>
      <c r="G697" s="838">
        <v>2013</v>
      </c>
      <c r="H697" s="559">
        <f>IF(ISBLANK(INDEKSI2!B6),"-",INDEKSI2!B6)</f>
        <v>55.38</v>
      </c>
      <c r="I697" s="559">
        <f>IF(ISBLANK(INDEKSI2!C6),"-",INDEKSI2!C6)</f>
        <v>2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>
        <f>IF(ISBLANK(INDEKSI2!B7),"-",INDEKSI2!B7)</f>
        <v>57.64</v>
      </c>
      <c r="I698" s="836">
        <f>IF(ISBLANK(INDEKSI2!C7),"-",INDEKSI2!C7)</f>
        <v>2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2" t="s">
        <v>1646</v>
      </c>
      <c r="B708" s="110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31117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277866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3" t="s">
        <v>1649</v>
      </c>
      <c r="B711" s="110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63785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748150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2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2.7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6" t="s">
        <v>1278</v>
      </c>
      <c r="C742" s="1166"/>
      <c r="D742" s="1166"/>
      <c r="E742" s="1166"/>
      <c r="F742" s="1166"/>
      <c r="G742" s="1166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30.6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1.5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5.4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3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57.64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2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18.763760000000001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2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81.03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55.3</v>
      </c>
      <c r="C4" s="721">
        <v>2</v>
      </c>
      <c r="D4" s="710"/>
      <c r="E4" s="711"/>
      <c r="F4" s="712"/>
    </row>
    <row r="5" spans="1:6" x14ac:dyDescent="0.25">
      <c r="A5" s="286">
        <v>2012</v>
      </c>
      <c r="B5" s="614">
        <v>52.48</v>
      </c>
      <c r="C5" s="722">
        <v>2</v>
      </c>
      <c r="D5" s="713"/>
      <c r="E5" s="641"/>
      <c r="F5" s="714"/>
    </row>
    <row r="6" spans="1:6" x14ac:dyDescent="0.25">
      <c r="A6" s="286">
        <v>2013</v>
      </c>
      <c r="B6" s="614">
        <v>55.38</v>
      </c>
      <c r="C6" s="722">
        <v>2</v>
      </c>
      <c r="D6" s="715">
        <v>18.763760000000001</v>
      </c>
      <c r="E6" s="609">
        <v>2</v>
      </c>
      <c r="F6" s="716">
        <v>81.03</v>
      </c>
    </row>
    <row r="7" spans="1:6" x14ac:dyDescent="0.25">
      <c r="A7" s="219">
        <v>2014</v>
      </c>
      <c r="B7" s="615">
        <v>57.64</v>
      </c>
      <c r="C7" s="723">
        <v>2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0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0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0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0</v>
      </c>
      <c r="G3" s="217" t="s">
        <v>765</v>
      </c>
      <c r="H3" s="71">
        <v>0</v>
      </c>
    </row>
    <row r="4" spans="1:9" x14ac:dyDescent="0.25">
      <c r="A4" s="286" t="s">
        <v>760</v>
      </c>
      <c r="B4" s="214">
        <v>0</v>
      </c>
      <c r="G4" s="286" t="s">
        <v>766</v>
      </c>
      <c r="H4" s="214">
        <v>0</v>
      </c>
    </row>
    <row r="5" spans="1:9" x14ac:dyDescent="0.25">
      <c r="A5" s="286" t="s">
        <v>761</v>
      </c>
      <c r="B5" s="214">
        <v>0</v>
      </c>
      <c r="G5" s="286" t="s">
        <v>767</v>
      </c>
      <c r="H5" s="214">
        <v>0</v>
      </c>
    </row>
    <row r="6" spans="1:9" x14ac:dyDescent="0.25">
      <c r="A6" s="286" t="s">
        <v>762</v>
      </c>
      <c r="B6" s="214">
        <v>0</v>
      </c>
      <c r="G6" s="286" t="s">
        <v>768</v>
      </c>
      <c r="H6" s="214">
        <v>0</v>
      </c>
    </row>
    <row r="7" spans="1:9" x14ac:dyDescent="0.25">
      <c r="A7" s="286" t="s">
        <v>763</v>
      </c>
      <c r="B7" s="214">
        <v>0</v>
      </c>
      <c r="G7" s="1" t="s">
        <v>24</v>
      </c>
      <c r="H7" s="288">
        <v>0</v>
      </c>
    </row>
    <row r="8" spans="1:9" x14ac:dyDescent="0.25">
      <c r="A8" s="287" t="s">
        <v>764</v>
      </c>
      <c r="B8" s="73">
        <v>0</v>
      </c>
    </row>
    <row r="9" spans="1:9" x14ac:dyDescent="0.25">
      <c r="A9" s="1" t="s">
        <v>24</v>
      </c>
      <c r="B9" s="288">
        <v>0</v>
      </c>
      <c r="I9" s="41" t="s">
        <v>876</v>
      </c>
    </row>
    <row r="10" spans="1:9" x14ac:dyDescent="0.25">
      <c r="G10" s="29" t="s">
        <v>775</v>
      </c>
      <c r="H10" s="58">
        <v>0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0</v>
      </c>
      <c r="C4" s="55">
        <v>0</v>
      </c>
      <c r="D4" s="110">
        <v>0</v>
      </c>
    </row>
    <row r="5" spans="1:4" ht="30" customHeight="1" x14ac:dyDescent="0.25">
      <c r="A5" s="274" t="s">
        <v>884</v>
      </c>
      <c r="B5" s="212">
        <v>0</v>
      </c>
      <c r="C5" s="58">
        <v>0</v>
      </c>
      <c r="D5" s="160">
        <v>0</v>
      </c>
    </row>
    <row r="6" spans="1:4" x14ac:dyDescent="0.25">
      <c r="A6" s="274" t="s">
        <v>772</v>
      </c>
      <c r="B6" s="212">
        <v>0</v>
      </c>
      <c r="C6" s="58">
        <v>0</v>
      </c>
      <c r="D6" s="160">
        <v>0</v>
      </c>
    </row>
    <row r="7" spans="1:4" ht="30" x14ac:dyDescent="0.25">
      <c r="A7" s="274" t="s">
        <v>773</v>
      </c>
      <c r="B7" s="212">
        <v>0</v>
      </c>
      <c r="C7" s="58">
        <v>0</v>
      </c>
      <c r="D7" s="160">
        <v>0</v>
      </c>
    </row>
    <row r="8" spans="1:4" x14ac:dyDescent="0.25">
      <c r="A8" s="201" t="s">
        <v>774</v>
      </c>
      <c r="B8" s="72">
        <v>0</v>
      </c>
      <c r="C8" s="61">
        <v>0</v>
      </c>
      <c r="D8" s="111">
        <v>0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 t="e">
        <f>C6/B6*100</f>
        <v>#DIV/0!</v>
      </c>
      <c r="C14" s="276" t="e">
        <f>D6/B6*100</f>
        <v>#DIV/0!</v>
      </c>
    </row>
    <row r="15" spans="1:4" ht="60" x14ac:dyDescent="0.25">
      <c r="A15" s="277" t="s">
        <v>885</v>
      </c>
      <c r="B15" s="282" t="e">
        <f>C5/B5*100</f>
        <v>#DIV/0!</v>
      </c>
      <c r="C15" s="278" t="e">
        <f>D5/B5*100</f>
        <v>#DIV/0!</v>
      </c>
    </row>
    <row r="16" spans="1:4" ht="30" x14ac:dyDescent="0.25">
      <c r="A16" s="279" t="s">
        <v>821</v>
      </c>
      <c r="B16" s="283" t="e">
        <f>C4/B4*100</f>
        <v>#DIV/0!</v>
      </c>
      <c r="C16" s="280" t="e">
        <f>D4/B4*100</f>
        <v>#DIV/0!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 t="e">
        <f>B14</f>
        <v>#DIV/0!</v>
      </c>
      <c r="C21" s="276" t="e">
        <f>C14</f>
        <v>#DIV/0!</v>
      </c>
    </row>
    <row r="22" spans="1:3" ht="60" x14ac:dyDescent="0.25">
      <c r="A22" s="277" t="s">
        <v>823</v>
      </c>
      <c r="B22" s="282" t="e">
        <f t="shared" ref="B22:C23" si="0">B15</f>
        <v>#DIV/0!</v>
      </c>
      <c r="C22" s="278" t="e">
        <f t="shared" si="0"/>
        <v>#DIV/0!</v>
      </c>
    </row>
    <row r="23" spans="1:3" ht="30" x14ac:dyDescent="0.25">
      <c r="A23" s="279" t="s">
        <v>858</v>
      </c>
      <c r="B23" s="285" t="e">
        <f t="shared" si="0"/>
        <v>#DIV/0!</v>
      </c>
      <c r="C23" s="284" t="e">
        <f t="shared" si="0"/>
        <v>#DIV/0!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5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18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758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80.8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1060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110.2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512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2257</v>
      </c>
      <c r="C6" s="973">
        <v>2257</v>
      </c>
      <c r="D6" s="945">
        <v>0</v>
      </c>
      <c r="E6" s="973">
        <v>2262</v>
      </c>
      <c r="F6" s="973">
        <v>2262</v>
      </c>
      <c r="G6" s="945">
        <v>0</v>
      </c>
      <c r="H6" s="599">
        <v>2251</v>
      </c>
      <c r="I6" s="616">
        <v>2251</v>
      </c>
      <c r="J6" s="945">
        <v>0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24</v>
      </c>
      <c r="C7" s="975">
        <v>24</v>
      </c>
      <c r="D7" s="976">
        <v>0</v>
      </c>
      <c r="E7" s="975">
        <v>40</v>
      </c>
      <c r="F7" s="975">
        <v>40</v>
      </c>
      <c r="G7" s="976">
        <v>0</v>
      </c>
      <c r="H7" s="753">
        <v>53</v>
      </c>
      <c r="I7" s="690">
        <v>53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0</v>
      </c>
      <c r="F8" s="978">
        <v>0</v>
      </c>
      <c r="G8" s="979">
        <v>0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11</v>
      </c>
      <c r="C12" s="600">
        <v>0</v>
      </c>
      <c r="D12" s="600">
        <v>29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1704</v>
      </c>
      <c r="C14" s="751">
        <v>1714</v>
      </c>
      <c r="D14" s="751">
        <v>1789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12</v>
      </c>
      <c r="C16" s="1029">
        <v>15</v>
      </c>
      <c r="D16" s="751">
        <v>15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535</v>
      </c>
      <c r="C17" s="752">
        <v>522</v>
      </c>
      <c r="D17" s="752">
        <v>497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0.48629531388152081</v>
      </c>
      <c r="C21" s="289">
        <f>C12/SUM(C12:C17)*100</f>
        <v>0</v>
      </c>
      <c r="D21" s="289">
        <f>D12/SUM(D12:D17)*100</f>
        <v>1.2446351931330473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75.331564986737405</v>
      </c>
      <c r="C23" s="290">
        <f>C14/SUM(C12:C17)*100</f>
        <v>76.14393602843181</v>
      </c>
      <c r="D23" s="290">
        <f>D14/SUM(D12:D17)*100</f>
        <v>76.78111587982832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0.53050397877984079</v>
      </c>
      <c r="C25" s="290">
        <f>C16/SUM(C12:C17)*100</f>
        <v>0.66637050199911152</v>
      </c>
      <c r="D25" s="290">
        <f>D16/SUM(D12:D17)*100</f>
        <v>0.64377682403433478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23.651635720601238</v>
      </c>
      <c r="C26" s="291">
        <f>C17/SUM(C12:C17)*100</f>
        <v>23.189693469569082</v>
      </c>
      <c r="D26" s="291">
        <f>D17/SUM(D12:D17)*100</f>
        <v>21.33047210300429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2.4</v>
      </c>
      <c r="C7" s="600">
        <v>10.8</v>
      </c>
      <c r="D7" s="600">
        <v>12.2</v>
      </c>
    </row>
    <row r="8" spans="1:6" x14ac:dyDescent="0.25">
      <c r="A8" s="695" t="s">
        <v>944</v>
      </c>
      <c r="B8" s="751">
        <v>12.7</v>
      </c>
      <c r="C8" s="751">
        <v>16.5</v>
      </c>
      <c r="D8" s="751">
        <v>11.7</v>
      </c>
    </row>
    <row r="9" spans="1:6" x14ac:dyDescent="0.25">
      <c r="A9" s="696" t="s">
        <v>224</v>
      </c>
      <c r="B9" s="752">
        <v>84.9</v>
      </c>
      <c r="C9" s="752">
        <v>72.7</v>
      </c>
      <c r="D9" s="752">
        <v>76.2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2.4</v>
      </c>
      <c r="C13" s="697">
        <f t="shared" ref="C13:D13" si="1">IF(ISBLANK(C7),"",C7)</f>
        <v>10.8</v>
      </c>
      <c r="D13" s="697">
        <f t="shared" si="1"/>
        <v>12.2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12.7</v>
      </c>
      <c r="C14" s="698">
        <f t="shared" si="2"/>
        <v>16.5</v>
      </c>
      <c r="D14" s="698">
        <f t="shared" si="2"/>
        <v>11.7</v>
      </c>
    </row>
    <row r="15" spans="1:6" x14ac:dyDescent="0.25">
      <c r="A15" s="702" t="s">
        <v>1630</v>
      </c>
      <c r="B15" s="699">
        <f t="shared" si="2"/>
        <v>84.9</v>
      </c>
      <c r="C15" s="699">
        <f t="shared" si="2"/>
        <v>72.7</v>
      </c>
      <c r="D15" s="699">
        <f t="shared" si="2"/>
        <v>76.2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2.4</v>
      </c>
      <c r="C18" s="697">
        <f t="shared" ref="C18:D18" si="4">IF(ISBLANK(C7),"",C7)</f>
        <v>10.8</v>
      </c>
      <c r="D18" s="697">
        <f t="shared" si="4"/>
        <v>12.2</v>
      </c>
    </row>
    <row r="19" spans="1:5" x14ac:dyDescent="0.25">
      <c r="A19" s="701" t="s">
        <v>1632</v>
      </c>
      <c r="B19" s="698">
        <f t="shared" ref="B19:D20" si="5">IF(ISBLANK(B8),"",B8)</f>
        <v>12.7</v>
      </c>
      <c r="C19" s="698">
        <f t="shared" si="5"/>
        <v>16.5</v>
      </c>
      <c r="D19" s="698">
        <f t="shared" si="5"/>
        <v>11.7</v>
      </c>
    </row>
    <row r="20" spans="1:5" x14ac:dyDescent="0.25">
      <c r="A20" s="702" t="s">
        <v>1633</v>
      </c>
      <c r="B20" s="699">
        <f t="shared" si="5"/>
        <v>84.9</v>
      </c>
      <c r="C20" s="699">
        <f t="shared" si="5"/>
        <v>72.7</v>
      </c>
      <c r="D20" s="699">
        <f t="shared" si="5"/>
        <v>76.2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99.4</v>
      </c>
      <c r="C5" s="611">
        <v>83.3</v>
      </c>
      <c r="D5" s="1030">
        <v>91.6</v>
      </c>
      <c r="F5" s="28"/>
      <c r="G5" s="693">
        <f>A5</f>
        <v>2020</v>
      </c>
      <c r="H5" s="669">
        <f>IF(ISBLANK(B5),"",B5)</f>
        <v>99.4</v>
      </c>
      <c r="I5" s="618">
        <f t="shared" ref="H5:I7" si="0">IF(ISBLANK(C5),"",C5)</f>
        <v>83.3</v>
      </c>
    </row>
    <row r="6" spans="1:10" x14ac:dyDescent="0.25">
      <c r="A6" s="749">
        <v>2021</v>
      </c>
      <c r="B6" s="601">
        <v>84.8</v>
      </c>
      <c r="C6" s="612">
        <v>103.5</v>
      </c>
      <c r="D6" s="946">
        <v>94.2</v>
      </c>
      <c r="F6" s="44"/>
      <c r="G6" s="693">
        <f t="shared" ref="G6:G7" si="1">A6</f>
        <v>2021</v>
      </c>
      <c r="H6" s="670">
        <f t="shared" si="0"/>
        <v>84.8</v>
      </c>
      <c r="I6" s="619">
        <f t="shared" si="0"/>
        <v>103.5</v>
      </c>
    </row>
    <row r="7" spans="1:10" x14ac:dyDescent="0.25">
      <c r="A7" s="750">
        <v>2022</v>
      </c>
      <c r="B7" s="601">
        <v>78.400000000000006</v>
      </c>
      <c r="C7" s="612">
        <v>95</v>
      </c>
      <c r="D7" s="946">
        <v>86.8</v>
      </c>
      <c r="F7" s="44"/>
      <c r="G7" s="693">
        <f t="shared" si="1"/>
        <v>2022</v>
      </c>
      <c r="H7" s="671">
        <f t="shared" si="0"/>
        <v>78.400000000000006</v>
      </c>
      <c r="I7" s="620">
        <f t="shared" si="0"/>
        <v>95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99.4</v>
      </c>
      <c r="I13" s="618">
        <f>IF(ISBLANK(C5),"",C5)</f>
        <v>83.3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84.8</v>
      </c>
      <c r="I14" s="619">
        <f t="shared" si="3"/>
        <v>103.5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78.400000000000006</v>
      </c>
      <c r="I15" s="620">
        <f t="shared" si="4"/>
        <v>95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55" t="str">
        <f>'DEM1'!B2</f>
        <v>Стари град</v>
      </c>
      <c r="B15" s="1155"/>
      <c r="C15" s="1155"/>
      <c r="D15" s="1155"/>
      <c r="E15" s="1155"/>
      <c r="F15" s="1155"/>
      <c r="G15" s="1155"/>
      <c r="H15" s="1155"/>
      <c r="I15" s="1155"/>
      <c r="J15" s="1155"/>
      <c r="K15" s="1155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41" t="s">
        <v>2811</v>
      </c>
      <c r="B33" s="1141"/>
      <c r="C33" s="1141"/>
      <c r="D33" s="1141"/>
      <c r="E33" s="1141"/>
      <c r="F33" s="1141"/>
      <c r="G33" s="1141"/>
      <c r="H33" s="1141"/>
      <c r="I33" s="1141"/>
      <c r="J33" s="1141"/>
      <c r="K33" s="1141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5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0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44978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8996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9.6999999999999993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17.100000000000001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-7.4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75.510000000000005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45.3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184.4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2.0099999999999998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41272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64439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57">
        <f>'DEM2'!A7</f>
        <v>2021</v>
      </c>
      <c r="C60" s="1157"/>
      <c r="D60" s="389"/>
      <c r="E60" s="1157">
        <f>'DEM2'!A8</f>
        <v>2022</v>
      </c>
      <c r="F60" s="1157"/>
      <c r="Y60" s="11"/>
      <c r="Z60" s="15"/>
    </row>
    <row r="61" spans="1:26" ht="18" customHeight="1" x14ac:dyDescent="0.25">
      <c r="A61" s="211"/>
      <c r="B61" s="1157"/>
      <c r="C61" s="1157"/>
      <c r="D61" s="390"/>
      <c r="E61" s="1157"/>
      <c r="F61" s="1157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1709</v>
      </c>
      <c r="C63" s="548">
        <f>IF(ISBLANK('DEM2'!C7),"-",'DEM2'!C7)</f>
        <v>1735</v>
      </c>
      <c r="D63" s="548"/>
      <c r="E63" s="548">
        <f>IF(ISBLANK('DEM2'!D8),"-",'DEM2'!D8)</f>
        <v>1319</v>
      </c>
      <c r="F63" s="548">
        <f>IF(ISBLANK('DEM2'!C8),"-",'DEM2'!C8)</f>
        <v>1388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1433</v>
      </c>
      <c r="C64" s="317">
        <f>IF(ISBLANK('DEM2'!F7),"-",'DEM2'!F7)</f>
        <v>1482</v>
      </c>
      <c r="D64" s="789"/>
      <c r="E64" s="317">
        <f>IF(ISBLANK('DEM2'!G8),"-",'DEM2'!G8)</f>
        <v>1524</v>
      </c>
      <c r="F64" s="317">
        <f>IF(ISBLANK('DEM2'!F8),"-",'DEM2'!F8)</f>
        <v>1502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536</v>
      </c>
      <c r="C65" s="345">
        <f>IF(ISBLANK('DEM2'!I7),"-",'DEM2'!I7)</f>
        <v>601</v>
      </c>
      <c r="D65" s="393"/>
      <c r="E65" s="345">
        <f>IF(ISBLANK('DEM2'!J8),"-",'DEM2'!J8)</f>
        <v>648</v>
      </c>
      <c r="F65" s="345">
        <f>IF(ISBLANK('DEM2'!I8),"-",'DEM2'!I8)</f>
        <v>693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3518</v>
      </c>
      <c r="C66" s="348">
        <f>IF(ISBLANK('DEM2'!L7),"-",'DEM2'!L7)</f>
        <v>3665</v>
      </c>
      <c r="D66" s="394"/>
      <c r="E66" s="348">
        <f>IF(ISBLANK('DEM2'!M8),"-",'DEM2'!M8)</f>
        <v>3326</v>
      </c>
      <c r="F66" s="348">
        <f>IF(ISBLANK('DEM2'!L8),"-",'DEM2'!L8)</f>
        <v>3414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2843</v>
      </c>
      <c r="C67" s="345">
        <f>IF(ISBLANK('DEM2'!O7),"-",'DEM2'!O7)</f>
        <v>2586</v>
      </c>
      <c r="D67" s="393"/>
      <c r="E67" s="345">
        <f>IF(ISBLANK('DEM2'!P8),"-",'DEM2'!P8)</f>
        <v>3118</v>
      </c>
      <c r="F67" s="345">
        <f>IF(ISBLANK('DEM2'!O8),"-",'DEM2'!O8)</f>
        <v>2950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14630</v>
      </c>
      <c r="C68" s="317">
        <f>IF(ISBLANK('DEM2'!R7),"-",'DEM2'!R7)</f>
        <v>11950</v>
      </c>
      <c r="D68" s="395"/>
      <c r="E68" s="317">
        <f>IF(ISBLANK('DEM2'!S8),"-",'DEM2'!S8)</f>
        <v>15155</v>
      </c>
      <c r="F68" s="317">
        <f>IF(ISBLANK('DEM2'!R8),"-",'DEM2'!R8)</f>
        <v>13165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24457</v>
      </c>
      <c r="C69" s="463">
        <f>IF(ISBLANK('DEM2'!U7),"-",'DEM2'!U7)</f>
        <v>18992</v>
      </c>
      <c r="D69" s="799"/>
      <c r="E69" s="463">
        <f>IF(ISBLANK('DEM2'!V8),"-",'DEM2'!V8)</f>
        <v>24595</v>
      </c>
      <c r="F69" s="463">
        <f>IF(ISBLANK('DEM2'!U8),"-",'DEM2'!U8)</f>
        <v>20383</v>
      </c>
      <c r="Y69" s="11"/>
      <c r="Z69" s="15"/>
    </row>
    <row r="70" spans="1:26" ht="24.95" customHeight="1" x14ac:dyDescent="0.25">
      <c r="A70" s="1162" t="s">
        <v>1554</v>
      </c>
      <c r="B70" s="1162"/>
      <c r="C70" s="1162"/>
      <c r="D70" s="1162"/>
      <c r="E70" s="1162"/>
      <c r="F70" s="1162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2</v>
      </c>
      <c r="G115" s="800">
        <f>IF(ISBLANK('DEM2'!E23),"-",'DEM2'!E23)</f>
        <v>2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2.2000000000000002</v>
      </c>
      <c r="G116" s="407">
        <f>IF(ISBLANK('DEM2'!E24),"-",'DEM2'!E24)</f>
        <v>4.4000000000000004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4.5999999999999996</v>
      </c>
      <c r="G117" s="801">
        <f>IF(ISBLANK('DEM2'!E25),"-",'DEM2'!E25)</f>
        <v>6.8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74" t="s">
        <v>2629</v>
      </c>
      <c r="G118" s="1174"/>
      <c r="H118" s="1174"/>
      <c r="I118" s="1174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68294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21253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47.3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154469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1096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30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1" t="s">
        <v>1453</v>
      </c>
      <c r="B234" s="1151"/>
      <c r="C234" s="805">
        <f>IF(ISBLANK(SIROMASTVO1!B6),"-",SIROMASTVO1!B6)</f>
        <v>5.4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5" t="s">
        <v>1197</v>
      </c>
      <c r="B235" s="1165"/>
      <c r="C235" s="543">
        <f>IF(ISBLANK(SIROMASTVO1!B7),"-",SIROMASTVO1!B7)</f>
        <v>3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7" t="s">
        <v>1198</v>
      </c>
      <c r="B236" s="1147"/>
      <c r="C236" s="543">
        <f>IF(ISBLANK(SIROMASTVO1!B4),"-",SIROMASTVO1!B4)</f>
        <v>30.6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6" t="s">
        <v>1454</v>
      </c>
      <c r="B237" s="1106"/>
      <c r="C237" s="806">
        <f>IF(ISBLANK(SIROMASTVO1!B5),"-",SIROMASTVO1!B5)</f>
        <v>1.5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7" t="s">
        <v>2695</v>
      </c>
      <c r="B242" s="1107"/>
      <c r="C242" s="1107"/>
      <c r="D242" s="1107"/>
      <c r="E242" s="1107"/>
      <c r="F242" s="1107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5" t="s">
        <v>961</v>
      </c>
      <c r="B243" s="1135"/>
      <c r="C243" s="1135"/>
      <c r="D243" s="1135"/>
      <c r="E243" s="1142">
        <f>IF(ISBLANK('EKO4'!B8),"-",'EKO4'!B8)</f>
        <v>186855670</v>
      </c>
      <c r="F243" s="1142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7" t="s">
        <v>957</v>
      </c>
      <c r="B244" s="1137"/>
      <c r="C244" s="1137"/>
      <c r="D244" s="1137"/>
      <c r="E244" s="1144">
        <f>IF(ISBLANK('EKO4'!B9),"-",'EKO4'!B9)</f>
        <v>4154379</v>
      </c>
      <c r="F244" s="114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5" t="s">
        <v>1455</v>
      </c>
      <c r="B245" s="1175"/>
      <c r="C245" s="1175"/>
      <c r="D245" s="1175"/>
      <c r="E245" s="1145">
        <f>IF(ISBLANK('EKO6'!D6),"-",'EKO6'!D6)</f>
        <v>11882549</v>
      </c>
      <c r="F245" s="114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3" t="s">
        <v>975</v>
      </c>
      <c r="B246" s="1113"/>
      <c r="C246" s="1113"/>
      <c r="D246" s="1113"/>
      <c r="E246" s="1116">
        <f>IF(ISBLANK(OBRAZ9!B5),"-",OBRAZ9!B5)</f>
        <v>1022594</v>
      </c>
      <c r="F246" s="111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4" t="s">
        <v>1456</v>
      </c>
      <c r="B247" s="1114"/>
      <c r="C247" s="1114"/>
      <c r="D247" s="1114"/>
      <c r="E247" s="1117">
        <f>IF(ISBLANK('EKO6'!E6),"-",'EKO6'!E6)</f>
        <v>264186</v>
      </c>
      <c r="F247" s="1117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5" t="s">
        <v>1457</v>
      </c>
      <c r="B248" s="1115"/>
      <c r="C248" s="1115"/>
      <c r="D248" s="1115"/>
      <c r="E248" s="1118">
        <f>IF(ISBLANK('EKO6'!B6),"-",'EKO6'!B6)</f>
        <v>2790036</v>
      </c>
      <c r="F248" s="1118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4" t="s">
        <v>1458</v>
      </c>
      <c r="B249" s="1114"/>
      <c r="C249" s="1114"/>
      <c r="D249" s="1114"/>
      <c r="E249" s="1117">
        <f>IF(ISBLANK('EKO6'!C6),"-",'EKO6'!C6)</f>
        <v>62031</v>
      </c>
      <c r="F249" s="1117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2" t="s">
        <v>1459</v>
      </c>
      <c r="B250" s="1112"/>
      <c r="C250" s="1112"/>
      <c r="D250" s="1112"/>
      <c r="E250" s="1118">
        <f>IF(ISBLANK('EKO6'!F6),"-",'EKO6'!F6)</f>
        <v>647352</v>
      </c>
      <c r="F250" s="1118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3" t="s">
        <v>1460</v>
      </c>
      <c r="B251" s="1143"/>
      <c r="C251" s="1143"/>
      <c r="D251" s="1143"/>
      <c r="E251" s="1119">
        <f>IF(ISBLANK('EKO6'!G6),"-",'EKO6'!G6)</f>
        <v>14393</v>
      </c>
      <c r="F251" s="1119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3" t="s">
        <v>2696</v>
      </c>
      <c r="B255" s="1163"/>
      <c r="C255" s="1163"/>
      <c r="D255" s="1163"/>
      <c r="E255" s="1163"/>
      <c r="F255" s="1163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5" t="s">
        <v>958</v>
      </c>
      <c r="B256" s="1135"/>
      <c r="C256" s="1135"/>
      <c r="D256" s="1135"/>
      <c r="E256" s="1142">
        <f>IF(ISBLANK('EKO4'!B4),"-",'EKO4'!B4)</f>
        <v>639177</v>
      </c>
      <c r="F256" s="1142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7" t="s">
        <v>963</v>
      </c>
      <c r="B257" s="1137"/>
      <c r="C257" s="1137"/>
      <c r="D257" s="1137"/>
      <c r="E257" s="1144">
        <f>IF(ISBLANK('EKO4'!B5),"-",'EKO4'!B5)</f>
        <v>14211</v>
      </c>
      <c r="F257" s="114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2" t="s">
        <v>959</v>
      </c>
      <c r="B258" s="1132"/>
      <c r="C258" s="1132"/>
      <c r="D258" s="1132"/>
      <c r="E258" s="1145">
        <f>IF(ISBLANK('EKO4'!B6),"-",'EKO4'!B6)</f>
        <v>672375</v>
      </c>
      <c r="F258" s="114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0" t="s">
        <v>960</v>
      </c>
      <c r="B259" s="1140"/>
      <c r="C259" s="1140"/>
      <c r="D259" s="1140"/>
      <c r="E259" s="1119">
        <f>IF(ISBLANK('EKO4'!B7),"-",'EKO4'!B7)</f>
        <v>14949</v>
      </c>
      <c r="F259" s="1119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3" t="s">
        <v>1565</v>
      </c>
      <c r="B262" s="1173"/>
      <c r="C262" s="1173"/>
      <c r="D262" s="1173"/>
      <c r="E262" s="1173"/>
      <c r="F262" s="1173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42">
        <f>IF(ISBLANK('EKO4'!B10),"-",'EKO4'!B10)</f>
        <v>7435</v>
      </c>
      <c r="D263" s="1142"/>
      <c r="E263" s="1142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5946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0" t="s">
        <v>962</v>
      </c>
      <c r="B265" s="1140"/>
      <c r="C265" s="1119">
        <f>IF(ISBLANK('EKO4'!B16),"-",'EKO4'!B16)</f>
        <v>14458529</v>
      </c>
      <c r="D265" s="1119"/>
      <c r="E265" s="1119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0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0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0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0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7" t="s">
        <v>859</v>
      </c>
      <c r="B298" s="1127"/>
      <c r="C298" s="1127"/>
      <c r="D298" s="1127"/>
      <c r="E298" s="1127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57" t="s">
        <v>489</v>
      </c>
      <c r="E299" s="1157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0</v>
      </c>
      <c r="C300" s="808">
        <f>IF(ISBLANK(POLJ3!C4),"-",POLJ3!C4)</f>
        <v>0</v>
      </c>
      <c r="D300" s="1128">
        <f>IF(ISBLANK(POLJ3!D4),"-",POLJ3!D4)</f>
        <v>0</v>
      </c>
      <c r="E300" s="1128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0</v>
      </c>
      <c r="C301" s="789">
        <f>IF(ISBLANK(POLJ3!C5),"-",POLJ3!C5)</f>
        <v>0</v>
      </c>
      <c r="D301" s="1129">
        <f>IF(ISBLANK(POLJ3!D5),"-",POLJ3!D5)</f>
        <v>0</v>
      </c>
      <c r="E301" s="1129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0</v>
      </c>
      <c r="C302" s="790">
        <f>IF(ISBLANK(POLJ3!C6),"-",POLJ3!C6)</f>
        <v>0</v>
      </c>
      <c r="D302" s="1130">
        <f>IF(ISBLANK(POLJ3!D6),"-",POLJ3!D6)</f>
        <v>0</v>
      </c>
      <c r="E302" s="1130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0</v>
      </c>
      <c r="C303" s="791">
        <f>IF(ISBLANK(POLJ3!C7),"-",POLJ3!C7)</f>
        <v>0</v>
      </c>
      <c r="D303" s="1110">
        <f>IF(ISBLANK(POLJ3!D7),"-",POLJ3!D7)</f>
        <v>0</v>
      </c>
      <c r="E303" s="1110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0</v>
      </c>
      <c r="C304" s="807">
        <f>IF(ISBLANK(POLJ3!C8),"-",POLJ3!C8)</f>
        <v>0</v>
      </c>
      <c r="D304" s="1158">
        <f>IF(ISBLANK(POLJ3!D8),"-",POLJ3!D8)</f>
        <v>0</v>
      </c>
      <c r="E304" s="1158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59">
        <f>IF(ISBLANK(POLJ2!B3),"-",POLJ2!B3)</f>
        <v>0</v>
      </c>
      <c r="C310" s="1159"/>
      <c r="D310" s="3"/>
      <c r="E310" s="5"/>
      <c r="F310" s="5"/>
      <c r="G310" s="815" t="s">
        <v>854</v>
      </c>
      <c r="H310" s="816">
        <f>IF(ISBLANK(POLJ2!H3),"-",POLJ2!H3)</f>
        <v>0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60">
        <f>IF(ISBLANK(POLJ2!B4),"-",POLJ2!B4)</f>
        <v>0</v>
      </c>
      <c r="C311" s="1160"/>
      <c r="D311" s="3"/>
      <c r="E311" s="5"/>
      <c r="F311" s="5"/>
      <c r="G311" s="810" t="s">
        <v>855</v>
      </c>
      <c r="H311" s="248">
        <f>IF(ISBLANK(POLJ2!H4),"-",POLJ2!H4)</f>
        <v>0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60">
        <f>IF(ISBLANK(POLJ2!B5),"-",POLJ2!B5)</f>
        <v>0</v>
      </c>
      <c r="C312" s="1160"/>
      <c r="D312" s="3"/>
      <c r="E312" s="5"/>
      <c r="F312" s="5"/>
      <c r="G312" s="810" t="s">
        <v>856</v>
      </c>
      <c r="H312" s="248">
        <f>IF(ISBLANK(POLJ2!H5),"-",POLJ2!H5)</f>
        <v>0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60">
        <f>IF(ISBLANK(POLJ2!B6),"-",POLJ2!B6)</f>
        <v>0</v>
      </c>
      <c r="C313" s="1160"/>
      <c r="D313" s="3"/>
      <c r="E313" s="5"/>
      <c r="F313" s="5"/>
      <c r="G313" s="812" t="s">
        <v>857</v>
      </c>
      <c r="H313" s="249">
        <f>IF(ISBLANK(POLJ2!H6),"-",POLJ2!H6)</f>
        <v>0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60">
        <f>IF(ISBLANK(POLJ2!B7),"-",POLJ2!B7)</f>
        <v>0</v>
      </c>
      <c r="C314" s="1160"/>
      <c r="D314" s="3"/>
      <c r="E314" s="5"/>
      <c r="F314" s="5"/>
      <c r="G314" s="814" t="s">
        <v>847</v>
      </c>
      <c r="H314" s="817">
        <f>IF(ISBLANK(POLJ2!H7),"-",POLJ2!H7)</f>
        <v>0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61">
        <f>IF(ISBLANK(POLJ2!B8),"-",POLJ2!B8)</f>
        <v>0</v>
      </c>
      <c r="C315" s="116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26">
        <f>IF(ISBLANK(POLJ2!B9),"-",POLJ2!B9)</f>
        <v>0</v>
      </c>
      <c r="C316" s="112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2" t="s">
        <v>891</v>
      </c>
      <c r="B361" s="1172"/>
      <c r="C361" s="341">
        <f>IF(ISBLANK(OBRAZ1!B4),"-",OBRAZ1!B4)</f>
        <v>5</v>
      </c>
      <c r="D361" s="400"/>
      <c r="E361" s="342" t="str">
        <f>IF(LEN(OBRAZ1!C4)&gt;0,"(" &amp; OBRAZ1!C4 &amp; ")", "-")</f>
        <v>(2022)</v>
      </c>
      <c r="F361" s="314"/>
      <c r="G361" s="1171" t="s">
        <v>1975</v>
      </c>
      <c r="H361" s="1171"/>
      <c r="I361" s="1171"/>
      <c r="J361" s="1171"/>
      <c r="K361" s="1171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7" t="s">
        <v>892</v>
      </c>
      <c r="B362" s="1137"/>
      <c r="C362" s="345">
        <f>IF(ISBLANK(OBRAZ1!B5),"-",OBRAZ1!B5)</f>
        <v>18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2" t="s">
        <v>1331</v>
      </c>
      <c r="B363" s="1132"/>
      <c r="C363" s="348">
        <f>IF(ISBLANK(OBRAZ1!B6),"-",OBRAZ1!B6)</f>
        <v>758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7" t="s">
        <v>500</v>
      </c>
      <c r="B364" s="1137"/>
      <c r="C364" s="409">
        <f>IF(ISBLANK(OBRAZ1!B7),"-",OBRAZ1!B7)</f>
        <v>80.8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2251</v>
      </c>
      <c r="I364" s="808">
        <f>IF(ISBLANK(OBRAZ2!I6),"-",OBRAZ2!I6)</f>
        <v>2251</v>
      </c>
      <c r="J364" s="808">
        <f>IF(ISBLANK(OBRAZ2!J6),"-",OBRAZ2!J6)</f>
        <v>0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2" t="s">
        <v>1332</v>
      </c>
      <c r="B365" s="1132"/>
      <c r="C365" s="348">
        <f>IF(ISBLANK(OBRAZ1!B8),"-",OBRAZ1!B8)</f>
        <v>1060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53</v>
      </c>
      <c r="I365" s="416">
        <f>IF(ISBLANK(OBRAZ2!I7),"-",OBRAZ2!I7)</f>
        <v>53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37" t="s">
        <v>922</v>
      </c>
      <c r="B366" s="1137"/>
      <c r="C366" s="409">
        <f>IF(ISBLANK(OBRAZ1!B9),"-",OBRAZ1!B9)</f>
        <v>110.2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6" t="s">
        <v>1333</v>
      </c>
      <c r="B367" s="1176"/>
      <c r="C367" s="353">
        <f>IF(ISBLANK(OBRAZ1!B10),"-",OBRAZ1!B10)</f>
        <v>512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0.48629531388152081</v>
      </c>
      <c r="I375" s="850">
        <f>IF(ISBLANK(OBRAZ2!C12),"-",OBRAZ2!C21)</f>
        <v>0</v>
      </c>
      <c r="J375" s="850">
        <f>IF(ISBLANK(OBRAZ2!D12),"-",OBRAZ2!D21)</f>
        <v>1.2446351931330473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75.331564986737405</v>
      </c>
      <c r="I377" s="851">
        <f>IF(ISBLANK(OBRAZ2!C14),"-",OBRAZ2!C23)</f>
        <v>76.14393602843181</v>
      </c>
      <c r="J377" s="851">
        <f>IF(ISBLANK(OBRAZ2!D14),"-",OBRAZ2!D23)</f>
        <v>76.78111587982832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0.53050397877984079</v>
      </c>
      <c r="I379" s="851">
        <f>IF(ISBLANK(OBRAZ2!C16),"-",OBRAZ2!C25)</f>
        <v>0.66637050199911152</v>
      </c>
      <c r="J379" s="851">
        <f>IF(ISBLANK(OBRAZ2!D16),"-",OBRAZ2!D25)</f>
        <v>0.64377682403433478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23.651635720601238</v>
      </c>
      <c r="I380" s="852">
        <f>IF(ISBLANK(OBRAZ2!C17),"-",OBRAZ2!C26)</f>
        <v>23.189693469569082</v>
      </c>
      <c r="J380" s="852">
        <f>IF(ISBLANK(OBRAZ2!D17),"-",OBRAZ2!D26)</f>
        <v>21.33047210300429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39" t="s">
        <v>1334</v>
      </c>
      <c r="B408" s="1139"/>
      <c r="C408" s="548">
        <f>IF(ISBLANK(OBRAZ5!B4),"-",OBRAZ5!B4)</f>
        <v>8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1" t="s">
        <v>1335</v>
      </c>
      <c r="B409" s="1111"/>
      <c r="C409" s="345">
        <f>IF(ISBLANK(OBRAZ5!B5),"-",OBRAZ5!B5)</f>
        <v>0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2" t="s">
        <v>1336</v>
      </c>
      <c r="B410" s="1132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2141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2096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04" t="s">
        <v>1337</v>
      </c>
      <c r="B413" s="1104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0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0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0" t="s">
        <v>1000</v>
      </c>
      <c r="B416" s="1150"/>
      <c r="C416" s="406">
        <f>IF(ISBLANK(OBRAZ5!B12),"-",OBRAZ5!B12)</f>
        <v>139.5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4" t="s">
        <v>1338</v>
      </c>
      <c r="B417" s="1104"/>
      <c r="C417" s="317">
        <f>IF(ISBLANK(OBRAZ5!B13),"-",OBRAZ5!B13)</f>
        <v>510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5" t="s">
        <v>506</v>
      </c>
      <c r="B418" s="1105"/>
      <c r="C418" s="407">
        <f>IF(ISBLANK(OBRAZ5!B14),"-",OBRAZ5!B14)</f>
        <v>148.9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37" t="s">
        <v>1463</v>
      </c>
      <c r="B419" s="1137"/>
      <c r="C419" s="409">
        <f>IF(ISBLANK(OBRAZ5!B15),"-",OBRAZ5!B15)</f>
        <v>0.2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4" t="s">
        <v>507</v>
      </c>
      <c r="B420" s="1104"/>
      <c r="C420" s="317">
        <f>IF(ISBLANK(OBRAZ5!B16),"-",OBRAZ5!B16)</f>
        <v>113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40" t="s">
        <v>508</v>
      </c>
      <c r="B421" s="1140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3" t="s">
        <v>1339</v>
      </c>
      <c r="B444" s="1153"/>
      <c r="C444" s="548">
        <f>IF(ISBLANK(OBRAZ7!B4),"-",OBRAZ7!B4)</f>
        <v>20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4" t="s">
        <v>1340</v>
      </c>
      <c r="B445" s="1154"/>
      <c r="C445" s="317">
        <f>IF(COUNT(OBRAZ8!B7,OBRAZ8!E7,OBRAZ8!H7)=0,"-",OBRAZ8!K7)</f>
        <v>9616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2" t="s">
        <v>512</v>
      </c>
      <c r="B446" s="1152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8" t="s">
        <v>1341</v>
      </c>
      <c r="B447" s="1138"/>
      <c r="C447" s="348">
        <f>IF(COUNT(OBRAZ8!B23,OBRAZ8!E23,OBRAZ8!H23)=0,"-",OBRAZ8!K23)</f>
        <v>2535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2" t="s">
        <v>1464</v>
      </c>
      <c r="B448" s="1152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67" t="s">
        <v>1465</v>
      </c>
      <c r="B449" s="1167"/>
      <c r="C449" s="407">
        <f>IF(ISBLANK(OBRAZ7!B9),"-",OBRAZ7!B9)</f>
        <v>0.1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3" t="s">
        <v>513</v>
      </c>
      <c r="B450" s="1133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6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214826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30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453089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7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992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288026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5" t="s">
        <v>517</v>
      </c>
      <c r="B490" s="1135"/>
      <c r="C490" s="1135"/>
      <c r="D490" s="824"/>
      <c r="E490" s="548">
        <f>IF(ISBLANK(ZDRAV1!B4),"-",ZDRAV1!B4)</f>
        <v>204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4" t="s">
        <v>2151</v>
      </c>
      <c r="B491" s="1104"/>
      <c r="C491" s="1104"/>
      <c r="D491" s="785"/>
      <c r="E491" s="407">
        <f>IF(ISBLANK(ZDRAV1!B5),"-",ZDRAV1!B5)</f>
        <v>4.5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04" t="s">
        <v>2647</v>
      </c>
      <c r="B492" s="1104"/>
      <c r="C492" s="1104"/>
      <c r="D492" s="785"/>
      <c r="E492" s="407">
        <f>IF(ISBLANK(ZDRAV1!B6),"-",ZDRAV1!B6)</f>
        <v>0.9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4" t="s">
        <v>2646</v>
      </c>
      <c r="B493" s="1104"/>
      <c r="C493" s="1104"/>
      <c r="D493" s="785"/>
      <c r="E493" s="407">
        <f>IF(ISBLANK(ZDRAV1!B7),"-",ZDRAV1!B7)</f>
        <v>0.8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4" t="s">
        <v>2648</v>
      </c>
      <c r="B494" s="1104"/>
      <c r="C494" s="1104"/>
      <c r="D494" s="785"/>
      <c r="E494" s="407">
        <f>IF(ISBLANK(ZDRAV1!B8),"-",ZDRAV1!B8)</f>
        <v>0.18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37" t="s">
        <v>2641</v>
      </c>
      <c r="B495" s="1137"/>
      <c r="C495" s="1137"/>
      <c r="D495" s="783"/>
      <c r="E495" s="409">
        <f>IF(ISBLANK(ZDRAV1!B9),"-",ZDRAV1!B9)</f>
        <v>2.9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2" t="s">
        <v>518</v>
      </c>
      <c r="B496" s="1132"/>
      <c r="C496" s="1132"/>
      <c r="D496" s="782"/>
      <c r="E496" s="406">
        <f>IF(ISBLANK(ZDRAV1!B10),"-",ZDRAV1!B10)</f>
        <v>81.5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37" t="s">
        <v>520</v>
      </c>
      <c r="B497" s="1137"/>
      <c r="C497" s="1137"/>
      <c r="D497" s="783"/>
      <c r="E497" s="409">
        <f>IF(ISBLANK(ZDRAV1!B11),"-",ZDRAV1!B11)</f>
        <v>0.57999999999999996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2" t="s">
        <v>1634</v>
      </c>
      <c r="B498" s="1132"/>
      <c r="C498" s="1132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37" t="s">
        <v>2642</v>
      </c>
      <c r="B499" s="1137"/>
      <c r="C499" s="1137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4" t="s">
        <v>2152</v>
      </c>
      <c r="B500" s="1104"/>
      <c r="C500" s="1104"/>
      <c r="D500" s="389"/>
      <c r="E500" s="407">
        <f>IF(ISBLANK(ZDRAV1!B18),"-",ZDRAV1!B18)</f>
        <v>73.599999999999994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40" t="s">
        <v>2153</v>
      </c>
      <c r="B501" s="1140"/>
      <c r="C501" s="1140"/>
      <c r="D501" s="825"/>
      <c r="E501" s="801">
        <f>IF(ISBLANK(ZDRAV1!B19),"-",ZDRAV1!B19)</f>
        <v>82.6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5" t="s">
        <v>1342</v>
      </c>
      <c r="B527" s="1135"/>
      <c r="C527" s="1135"/>
      <c r="D527" s="798"/>
      <c r="E527" s="548">
        <f>IF(ISBLANK('SOC1'!B4),"-",'SOC1'!B4)</f>
        <v>2418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37" t="s">
        <v>2824</v>
      </c>
      <c r="B528" s="1137"/>
      <c r="C528" s="1137"/>
      <c r="D528" s="783"/>
      <c r="E528" s="409">
        <f>IF(ISBLANK('SOC1'!B5),"-",'SOC1'!B5)</f>
        <v>5.4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4" t="s">
        <v>1553</v>
      </c>
      <c r="B529" s="1104"/>
      <c r="C529" s="1104"/>
      <c r="D529" s="785"/>
      <c r="E529" s="317">
        <f>IF(ISBLANK('SOC1'!B8),"-",'SOC1'!B8)</f>
        <v>16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4" t="s">
        <v>952</v>
      </c>
      <c r="B530" s="1104"/>
      <c r="C530" s="1104"/>
      <c r="D530" s="785"/>
      <c r="E530" s="317">
        <f>IF(ISBLANK('SOC1'!B9),"-",'SOC1'!B9)</f>
        <v>151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0" t="s">
        <v>953</v>
      </c>
      <c r="B531" s="1140"/>
      <c r="C531" s="1140"/>
      <c r="D531" s="826"/>
      <c r="E531" s="463">
        <f>IF(ISBLANK('SOC1'!B10),"-",'SOC1'!B10)</f>
        <v>2797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6" t="s">
        <v>1491</v>
      </c>
      <c r="B545" s="1146"/>
      <c r="C545" s="1146"/>
      <c r="D545" s="827"/>
      <c r="E545" s="828">
        <f>IF(ISBLANK('SOC9'!E7),"-",'SOC9'!E7)</f>
        <v>0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5" t="s">
        <v>1492</v>
      </c>
      <c r="B546" s="1105"/>
      <c r="C546" s="1105"/>
      <c r="D546" s="784"/>
      <c r="E546" s="317">
        <f>IF(ISBLANK('SOC3'!B4),"-",'SOC3'!B4)</f>
        <v>11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1" t="s">
        <v>1493</v>
      </c>
      <c r="B547" s="1111"/>
      <c r="C547" s="1111"/>
      <c r="D547" s="780"/>
      <c r="E547" s="409">
        <f>IF(ISBLANK('SOC3'!B5),"-",'SOC3'!B5)</f>
        <v>1.5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0" t="s">
        <v>1494</v>
      </c>
      <c r="B548" s="1150"/>
      <c r="C548" s="1150"/>
      <c r="D548" s="786"/>
      <c r="E548" s="406">
        <f>IF(ISBLANK('SOC3'!B6),"-",'SOC3'!B6)</f>
        <v>0.7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1" t="s">
        <v>1495</v>
      </c>
      <c r="B549" s="1111"/>
      <c r="C549" s="1111"/>
      <c r="D549" s="780"/>
      <c r="E549" s="409">
        <f>IF(ISBLANK('SOC3'!B7),"-",'SOC3'!B7)</f>
        <v>0.7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8" t="s">
        <v>1496</v>
      </c>
      <c r="B550" s="1178"/>
      <c r="C550" s="1178"/>
      <c r="D550" s="792"/>
      <c r="E550" s="414">
        <f>IF(ISBLANK('SOC3'!B8),"-",'SOC3'!B8)</f>
        <v>4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04" t="s">
        <v>1638</v>
      </c>
      <c r="B551" s="1104"/>
      <c r="C551" s="1104"/>
      <c r="D551" s="785"/>
      <c r="E551" s="317">
        <f>IF(ISBLANK('SOC3'!B9),"-",'SOC3'!B9)</f>
        <v>57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40" t="s">
        <v>1639</v>
      </c>
      <c r="B552" s="1140"/>
      <c r="C552" s="1140"/>
      <c r="D552" s="826"/>
      <c r="E552" s="801">
        <f>IF(ISBLANK('SOC3'!B10),"-",'SOC3'!B10)</f>
        <v>0.5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8"/>
      <c r="B553" s="1168"/>
      <c r="C553" s="1168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5" t="s">
        <v>1497</v>
      </c>
      <c r="B564" s="1135"/>
      <c r="C564" s="1135"/>
      <c r="D564" s="824"/>
      <c r="E564" s="548">
        <f>IF(ISBLANK('SOC5'!B4),"-",'SOC5'!B4)</f>
        <v>101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37" t="s">
        <v>1498</v>
      </c>
      <c r="B565" s="1137"/>
      <c r="C565" s="1137"/>
      <c r="D565" s="783"/>
      <c r="E565" s="409">
        <f>IF(ISBLANK('SOC5'!B5),"-",'SOC5'!B5)</f>
        <v>0.3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2" t="s">
        <v>1499</v>
      </c>
      <c r="B566" s="1132"/>
      <c r="C566" s="1132"/>
      <c r="D566" s="782"/>
      <c r="E566" s="348">
        <f>IF(ISBLANK('SOC5'!B6),"-",'SOC5'!B6)</f>
        <v>94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7" t="s">
        <v>1500</v>
      </c>
      <c r="B567" s="1137"/>
      <c r="C567" s="1137"/>
      <c r="D567" s="783"/>
      <c r="E567" s="409">
        <f>IF(ISBLANK('SOC5'!B7),"-",'SOC5'!B7)</f>
        <v>1.3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2" t="s">
        <v>1501</v>
      </c>
      <c r="B568" s="1132"/>
      <c r="C568" s="1132"/>
      <c r="D568" s="782"/>
      <c r="E568" s="348">
        <f>IF(ISBLANK('SOC5'!B8),"-",'SOC5'!B8)</f>
        <v>126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37" t="s">
        <v>1502</v>
      </c>
      <c r="B569" s="1137"/>
      <c r="C569" s="1137"/>
      <c r="D569" s="783"/>
      <c r="E569" s="409">
        <f>IF(ISBLANK('SOC5'!B9),"-",'SOC5'!B9)</f>
        <v>1.7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04" t="s">
        <v>1503</v>
      </c>
      <c r="B570" s="1104"/>
      <c r="C570" s="1104"/>
      <c r="D570" s="785"/>
      <c r="E570" s="317">
        <f>IF('SOC6'!E7&gt;0,'SOC6'!E7,"-")</f>
        <v>81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04" t="s">
        <v>1504</v>
      </c>
      <c r="B571" s="1104"/>
      <c r="C571" s="1104"/>
      <c r="D571" s="785"/>
      <c r="E571" s="317">
        <f>IF(ISBLANK('SOC5'!B11),"-",'SOC5'!B11)</f>
        <v>213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40" t="s">
        <v>1505</v>
      </c>
      <c r="B572" s="1140"/>
      <c r="C572" s="1140"/>
      <c r="D572" s="826"/>
      <c r="E572" s="801">
        <f>IF(ISBLANK('SOC5'!B12),"-",'SOC5'!B12)</f>
        <v>0.5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39" t="s">
        <v>1270</v>
      </c>
      <c r="B597" s="1139"/>
      <c r="C597" s="1139"/>
      <c r="D597" s="830"/>
      <c r="E597" s="548">
        <f>IF(ISBLANK('SOC7'!B5),"-",'SOC7'!B5)</f>
        <v>58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1" t="s">
        <v>1271</v>
      </c>
      <c r="B598" s="1111"/>
      <c r="C598" s="1111"/>
      <c r="D598" s="780"/>
      <c r="E598" s="345">
        <f>IF(ISBLANK('SOC7'!B6),"-",'SOC7'!B6)</f>
        <v>180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05" t="s">
        <v>526</v>
      </c>
      <c r="B599" s="1105"/>
      <c r="C599" s="1105"/>
      <c r="D599" s="784"/>
      <c r="E599" s="317">
        <f>IF(ISBLANK('SOC7'!B9),"-",'SOC7'!B9)</f>
        <v>16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69" t="s">
        <v>923</v>
      </c>
      <c r="B600" s="1169"/>
      <c r="C600" s="1169"/>
      <c r="D600" s="831"/>
      <c r="E600" s="463">
        <f>IF(ISBLANK('SOC7'!B10),"-",'SOC7'!B10)</f>
        <v>3.6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5" t="s">
        <v>945</v>
      </c>
      <c r="B626" s="1135"/>
      <c r="C626" s="1135"/>
      <c r="D626" s="824"/>
      <c r="E626" s="800">
        <f>IF(ISBLANK(IZBORI!B4),"-",IZBORI!B4)</f>
        <v>28.9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40" t="s">
        <v>1550</v>
      </c>
      <c r="B627" s="1140"/>
      <c r="C627" s="1140"/>
      <c r="D627" s="826"/>
      <c r="E627" s="801">
        <f>IF(ISBLANK(IZBORI!B5),"-",IZBORI!B5)</f>
        <v>39.299999999999997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5" t="s">
        <v>1343</v>
      </c>
      <c r="B635" s="1135"/>
      <c r="C635" s="1135"/>
      <c r="D635" s="824"/>
      <c r="E635" s="548">
        <f>IF(ISBLANK(PRAV1!B4),"-",PRAV1!B4)</f>
        <v>17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4" t="s">
        <v>1344</v>
      </c>
      <c r="B636" s="1104"/>
      <c r="C636" s="1104"/>
      <c r="D636" s="785"/>
      <c r="E636" s="317">
        <f>IF(ISBLANK(PRAV1!B5),"-",PRAV1!B5)</f>
        <v>140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0" t="s">
        <v>1345</v>
      </c>
      <c r="B637" s="1140"/>
      <c r="C637" s="1140"/>
      <c r="D637" s="826"/>
      <c r="E637" s="463">
        <f>IF(ISBLANK(PRAV1!B6),"-",PRAV1!B6)</f>
        <v>22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39" t="s">
        <v>1466</v>
      </c>
      <c r="B649" s="1139"/>
      <c r="C649" s="1139"/>
      <c r="D649" s="830"/>
      <c r="E649" s="548">
        <f>IF(ISBLANK(SAOBINFR1!B4),"-",SAOBINFR1!B4)</f>
        <v>54.710999999999999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4" t="s">
        <v>2162</v>
      </c>
      <c r="B650" s="1104"/>
      <c r="C650" s="1104"/>
      <c r="D650" s="785"/>
      <c r="E650" s="317">
        <f>IF(ISBLANK(SAOBINFR1!B11),"-",SAOBINFR1!B11)</f>
        <v>6.9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0" t="s">
        <v>1467</v>
      </c>
      <c r="B651" s="1140"/>
      <c r="C651" s="1140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0" t="s">
        <v>2163</v>
      </c>
      <c r="B676" s="1120"/>
      <c r="C676" s="1120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1" t="s">
        <v>2164</v>
      </c>
      <c r="B677" s="1121"/>
      <c r="C677" s="1121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2" t="s">
        <v>2165</v>
      </c>
      <c r="B678" s="1122"/>
      <c r="C678" s="1122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3" t="s">
        <v>2166</v>
      </c>
      <c r="B679" s="1123"/>
      <c r="C679" s="1123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4" t="s">
        <v>2167</v>
      </c>
      <c r="B680" s="1124"/>
      <c r="C680" s="1124"/>
      <c r="D680" s="995"/>
      <c r="E680" s="987">
        <f>IF(ISBLANK(SAOBINFR1!B9),"-",SAOBINFR1!B9)</f>
        <v>0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5" t="s">
        <v>2168</v>
      </c>
      <c r="B681" s="1125"/>
      <c r="C681" s="1125"/>
      <c r="D681" s="996"/>
      <c r="E681" s="997">
        <f>IF(ISBLANK(SAOBINFR1!B10),"-",SAOBINFR1!B10)</f>
        <v>0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51" t="s">
        <v>1212</v>
      </c>
      <c r="B695" s="1151"/>
      <c r="C695" s="834">
        <f>IF(ISBLANK(INDEKSI1!B6),"-",INDEKSI1!B6)</f>
        <v>18.763760000000001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5" t="s">
        <v>1213</v>
      </c>
      <c r="B696" s="1165"/>
      <c r="C696" s="543">
        <f>IF(ISBLANK(INDEKSI1!B7),"-",INDEKSI1!B7)</f>
        <v>2</v>
      </c>
      <c r="D696" s="3"/>
      <c r="E696" s="5"/>
      <c r="F696" s="5"/>
      <c r="G696" s="837">
        <v>2012</v>
      </c>
      <c r="H696" s="835">
        <f>IF(ISBLANK(INDEKSI2!B5),"-",INDEKSI2!B5)</f>
        <v>52.48</v>
      </c>
      <c r="I696" s="835">
        <f>IF(ISBLANK(INDEKSI2!C5),"-",INDEKSI2!C5)</f>
        <v>2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6" t="s">
        <v>1214</v>
      </c>
      <c r="B697" s="1106"/>
      <c r="C697" s="806">
        <f>IF(ISBLANK(INDEKSI1!B8),"-",INDEKSI1!B8)</f>
        <v>81.03</v>
      </c>
      <c r="D697" s="3"/>
      <c r="E697" s="5"/>
      <c r="F697" s="5"/>
      <c r="G697" s="838">
        <v>2013</v>
      </c>
      <c r="H697" s="559">
        <f>IF(ISBLANK(INDEKSI2!B6),"-",INDEKSI2!B6)</f>
        <v>55.38</v>
      </c>
      <c r="I697" s="559">
        <f>IF(ISBLANK(INDEKSI2!C6),"-",INDEKSI2!C6)</f>
        <v>2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57.64</v>
      </c>
      <c r="I698" s="836">
        <f>IF(ISBLANK(INDEKSI2!C7),"-",INDEKSI2!C7)</f>
        <v>2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2" t="s">
        <v>1839</v>
      </c>
      <c r="B708" s="110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31117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277866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3" t="s">
        <v>1840</v>
      </c>
      <c r="B711" s="110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63785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748150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2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2.7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7" t="s">
        <v>1279</v>
      </c>
      <c r="C742" s="1177"/>
      <c r="D742" s="1177"/>
      <c r="E742" s="1177"/>
      <c r="F742" s="1177"/>
      <c r="G742" s="1177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5</v>
      </c>
      <c r="C6" s="601">
        <v>18</v>
      </c>
      <c r="D6" s="612">
        <v>18</v>
      </c>
      <c r="E6" s="612">
        <v>0</v>
      </c>
      <c r="F6" s="1033">
        <v>610</v>
      </c>
      <c r="G6" s="612">
        <v>291</v>
      </c>
      <c r="H6" s="980">
        <v>319</v>
      </c>
      <c r="I6" s="1034">
        <v>50.4</v>
      </c>
      <c r="J6" s="612">
        <v>45.2</v>
      </c>
      <c r="K6" s="1035">
        <v>56.4</v>
      </c>
      <c r="L6" s="1033">
        <v>1105</v>
      </c>
      <c r="M6" s="612">
        <v>468</v>
      </c>
      <c r="N6" s="1028">
        <v>637</v>
      </c>
      <c r="O6" s="1034">
        <v>83.6</v>
      </c>
      <c r="P6" s="612">
        <v>71.900000000000006</v>
      </c>
      <c r="Q6" s="1028">
        <v>95</v>
      </c>
      <c r="R6" s="1033">
        <v>547</v>
      </c>
      <c r="S6" s="612">
        <v>240</v>
      </c>
      <c r="T6" s="1035">
        <v>307</v>
      </c>
    </row>
    <row r="7" spans="1:20" x14ac:dyDescent="0.25">
      <c r="A7" s="286">
        <v>2021</v>
      </c>
      <c r="B7" s="602">
        <v>5</v>
      </c>
      <c r="C7" s="601">
        <v>18</v>
      </c>
      <c r="D7" s="612">
        <v>18</v>
      </c>
      <c r="E7" s="612">
        <v>0</v>
      </c>
      <c r="F7" s="1033">
        <v>643</v>
      </c>
      <c r="G7" s="612">
        <v>304</v>
      </c>
      <c r="H7" s="980">
        <v>339</v>
      </c>
      <c r="I7" s="1034">
        <v>55</v>
      </c>
      <c r="J7" s="612">
        <v>50.5</v>
      </c>
      <c r="K7" s="1035">
        <v>59.8</v>
      </c>
      <c r="L7" s="1033">
        <v>1071</v>
      </c>
      <c r="M7" s="612">
        <v>514</v>
      </c>
      <c r="N7" s="1028">
        <v>557</v>
      </c>
      <c r="O7" s="1034">
        <v>86.3</v>
      </c>
      <c r="P7" s="612">
        <v>80.900000000000006</v>
      </c>
      <c r="Q7" s="1028">
        <v>92.1</v>
      </c>
      <c r="R7" s="1033">
        <v>537</v>
      </c>
      <c r="S7" s="612">
        <v>297</v>
      </c>
      <c r="T7" s="1035">
        <v>240</v>
      </c>
    </row>
    <row r="8" spans="1:20" x14ac:dyDescent="0.25">
      <c r="A8" s="219">
        <v>2022</v>
      </c>
      <c r="B8" s="617">
        <v>5</v>
      </c>
      <c r="C8" s="947">
        <v>18</v>
      </c>
      <c r="D8" s="981">
        <v>18</v>
      </c>
      <c r="E8" s="981">
        <v>0</v>
      </c>
      <c r="F8" s="1036">
        <v>758</v>
      </c>
      <c r="G8" s="981">
        <v>414</v>
      </c>
      <c r="H8" s="979">
        <v>344</v>
      </c>
      <c r="I8" s="754">
        <v>80.8</v>
      </c>
      <c r="J8" s="981">
        <v>86.2</v>
      </c>
      <c r="K8" s="1037">
        <v>75.2</v>
      </c>
      <c r="L8" s="1036">
        <v>1060</v>
      </c>
      <c r="M8" s="981">
        <v>531</v>
      </c>
      <c r="N8" s="691">
        <v>529</v>
      </c>
      <c r="O8" s="754">
        <v>110.2</v>
      </c>
      <c r="P8" s="981">
        <v>107.8</v>
      </c>
      <c r="Q8" s="691">
        <v>112.7</v>
      </c>
      <c r="R8" s="1036">
        <v>512</v>
      </c>
      <c r="S8" s="981">
        <v>283</v>
      </c>
      <c r="T8" s="1037">
        <v>229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8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0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2141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2096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0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0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139.5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510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148.9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0.2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113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100</v>
      </c>
      <c r="C21" s="739">
        <f>B10/(B7+B10)*100</f>
        <v>0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100</v>
      </c>
      <c r="C22" s="739">
        <f>B11/(B8+B11)*100</f>
        <v>0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100</v>
      </c>
      <c r="C26" s="739">
        <f>C21</f>
        <v>0</v>
      </c>
    </row>
    <row r="27" spans="1:10" ht="24.75" x14ac:dyDescent="0.25">
      <c r="A27" s="742" t="s">
        <v>1407</v>
      </c>
      <c r="B27" s="739">
        <f>B22</f>
        <v>100</v>
      </c>
      <c r="C27" s="739">
        <f>C22</f>
        <v>0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7</v>
      </c>
      <c r="C5" s="1095">
        <v>0</v>
      </c>
      <c r="D5" s="914" t="s">
        <v>5</v>
      </c>
      <c r="E5" s="211"/>
      <c r="F5" s="125">
        <v>2021</v>
      </c>
      <c r="G5" s="70">
        <v>7</v>
      </c>
      <c r="H5" s="55">
        <v>7</v>
      </c>
      <c r="I5" s="110">
        <v>0</v>
      </c>
      <c r="J5" s="70">
        <v>0</v>
      </c>
      <c r="K5" s="55">
        <v>0</v>
      </c>
      <c r="L5" s="110">
        <v>0</v>
      </c>
      <c r="M5" s="70">
        <v>2102</v>
      </c>
      <c r="N5" s="55">
        <v>2037</v>
      </c>
      <c r="O5" s="70">
        <v>0</v>
      </c>
      <c r="P5" s="110">
        <v>0</v>
      </c>
    </row>
    <row r="6" spans="1:16" x14ac:dyDescent="0.25">
      <c r="A6" s="923" t="s">
        <v>259</v>
      </c>
      <c r="B6" s="1096">
        <v>0</v>
      </c>
      <c r="C6" s="1097">
        <v>0</v>
      </c>
      <c r="D6" s="915" t="s">
        <v>5</v>
      </c>
      <c r="E6" s="254"/>
      <c r="F6" s="125">
        <v>2022</v>
      </c>
      <c r="G6" s="212">
        <v>7</v>
      </c>
      <c r="H6" s="58">
        <v>7</v>
      </c>
      <c r="I6" s="160">
        <v>0</v>
      </c>
      <c r="J6" s="212">
        <v>0</v>
      </c>
      <c r="K6" s="58">
        <v>0</v>
      </c>
      <c r="L6" s="160">
        <v>0</v>
      </c>
      <c r="M6" s="212">
        <v>2141</v>
      </c>
      <c r="N6" s="58">
        <v>2096</v>
      </c>
      <c r="O6" s="212">
        <v>0</v>
      </c>
      <c r="P6" s="160">
        <v>0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8</v>
      </c>
      <c r="H7" s="94">
        <v>8</v>
      </c>
      <c r="I7" s="169">
        <v>0</v>
      </c>
      <c r="J7" s="167"/>
      <c r="K7" s="94"/>
      <c r="L7" s="169"/>
      <c r="M7" s="167">
        <v>2034</v>
      </c>
      <c r="N7" s="94">
        <v>2149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7</v>
      </c>
      <c r="C11" s="918">
        <f>IF(ISBLANK(C5),"",C5)</f>
        <v>0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0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148.69999999999999</v>
      </c>
      <c r="C5" s="611">
        <v>148.5</v>
      </c>
      <c r="D5" s="945">
        <v>148.9</v>
      </c>
      <c r="E5" s="610"/>
      <c r="F5" s="611"/>
      <c r="G5" s="945"/>
      <c r="H5" s="610"/>
      <c r="I5" s="611"/>
      <c r="J5" s="945"/>
      <c r="K5" s="610">
        <v>477</v>
      </c>
      <c r="L5" s="611">
        <v>251</v>
      </c>
      <c r="M5" s="945">
        <v>226</v>
      </c>
      <c r="N5" s="610">
        <v>185.1</v>
      </c>
      <c r="O5" s="611">
        <v>172.7</v>
      </c>
      <c r="P5" s="945">
        <v>200.9</v>
      </c>
      <c r="Q5" s="610">
        <v>0.2</v>
      </c>
      <c r="R5" s="611">
        <v>0.4</v>
      </c>
      <c r="S5" s="945">
        <v>0</v>
      </c>
    </row>
    <row r="6" spans="1:19" x14ac:dyDescent="0.25">
      <c r="A6" s="286">
        <v>2021</v>
      </c>
      <c r="B6" s="457">
        <v>140.5</v>
      </c>
      <c r="C6" s="458">
        <v>139.69999999999999</v>
      </c>
      <c r="D6" s="976">
        <v>141.19999999999999</v>
      </c>
      <c r="E6" s="457">
        <v>102</v>
      </c>
      <c r="F6" s="458">
        <v>75</v>
      </c>
      <c r="G6" s="976">
        <v>27</v>
      </c>
      <c r="H6" s="457">
        <v>0</v>
      </c>
      <c r="I6" s="458">
        <v>0</v>
      </c>
      <c r="J6" s="976">
        <v>0</v>
      </c>
      <c r="K6" s="457">
        <v>462</v>
      </c>
      <c r="L6" s="458">
        <v>251</v>
      </c>
      <c r="M6" s="976">
        <v>211</v>
      </c>
      <c r="N6" s="457">
        <v>178.8</v>
      </c>
      <c r="O6" s="458">
        <v>181.3</v>
      </c>
      <c r="P6" s="976">
        <v>176</v>
      </c>
      <c r="Q6" s="457">
        <v>0.7</v>
      </c>
      <c r="R6" s="458">
        <v>1</v>
      </c>
      <c r="S6" s="976">
        <v>0.3</v>
      </c>
    </row>
    <row r="7" spans="1:19" x14ac:dyDescent="0.25">
      <c r="A7" s="286">
        <v>2022</v>
      </c>
      <c r="B7" s="601">
        <v>139.5</v>
      </c>
      <c r="C7" s="612">
        <v>144.9</v>
      </c>
      <c r="D7" s="980">
        <v>134.19999999999999</v>
      </c>
      <c r="E7" s="601">
        <v>103</v>
      </c>
      <c r="F7" s="612">
        <v>75</v>
      </c>
      <c r="G7" s="980">
        <v>28</v>
      </c>
      <c r="H7" s="601">
        <v>0</v>
      </c>
      <c r="I7" s="612">
        <v>0</v>
      </c>
      <c r="J7" s="980">
        <v>0</v>
      </c>
      <c r="K7" s="601">
        <v>510</v>
      </c>
      <c r="L7" s="612">
        <v>258</v>
      </c>
      <c r="M7" s="980">
        <v>252</v>
      </c>
      <c r="N7" s="601">
        <v>148.9</v>
      </c>
      <c r="O7" s="612">
        <v>155.80000000000001</v>
      </c>
      <c r="P7" s="980">
        <v>142.19999999999999</v>
      </c>
      <c r="Q7" s="601">
        <v>0.2</v>
      </c>
      <c r="R7" s="612">
        <v>1.3</v>
      </c>
      <c r="S7" s="980">
        <v>-0.9</v>
      </c>
    </row>
    <row r="8" spans="1:19" x14ac:dyDescent="0.25">
      <c r="A8" s="219">
        <v>2023</v>
      </c>
      <c r="B8" s="947"/>
      <c r="C8" s="981"/>
      <c r="D8" s="979"/>
      <c r="E8" s="947">
        <v>113</v>
      </c>
      <c r="F8" s="981">
        <v>86</v>
      </c>
      <c r="G8" s="979">
        <v>27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20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0.1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11882549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264186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317</v>
      </c>
      <c r="C5" s="616">
        <v>181</v>
      </c>
      <c r="D5" s="616">
        <v>136</v>
      </c>
      <c r="E5" s="599">
        <v>7550</v>
      </c>
      <c r="F5" s="616">
        <v>4423</v>
      </c>
      <c r="G5" s="945">
        <v>3127</v>
      </c>
      <c r="H5" s="616">
        <v>2531</v>
      </c>
      <c r="I5" s="616">
        <v>1375</v>
      </c>
      <c r="J5" s="616">
        <v>1156</v>
      </c>
      <c r="K5" s="217">
        <f>SUM(B5,E5,H5)</f>
        <v>10398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216</v>
      </c>
      <c r="C6" s="612">
        <v>116</v>
      </c>
      <c r="D6" s="946">
        <v>100</v>
      </c>
      <c r="E6" s="601">
        <v>7479</v>
      </c>
      <c r="F6" s="612">
        <v>4428</v>
      </c>
      <c r="G6" s="946">
        <v>3051</v>
      </c>
      <c r="H6" s="601">
        <v>2573</v>
      </c>
      <c r="I6" s="612">
        <v>1441</v>
      </c>
      <c r="J6" s="612">
        <v>1132</v>
      </c>
      <c r="K6" s="218">
        <f>SUM(B6,E6,H6)</f>
        <v>10268</v>
      </c>
      <c r="M6" s="105" t="s">
        <v>284</v>
      </c>
      <c r="N6" s="171">
        <f>IF(ISBLANK(J7),"",J7)</f>
        <v>1112</v>
      </c>
      <c r="O6" s="80">
        <f>IF(ISBLANK(I7),"",I7)</f>
        <v>1258</v>
      </c>
      <c r="P6" s="211"/>
    </row>
    <row r="7" spans="1:17" ht="24.75" x14ac:dyDescent="0.25">
      <c r="A7" s="218">
        <v>2023</v>
      </c>
      <c r="B7" s="601">
        <v>218</v>
      </c>
      <c r="C7" s="612">
        <v>133</v>
      </c>
      <c r="D7" s="946">
        <v>85</v>
      </c>
      <c r="E7" s="601">
        <v>7028</v>
      </c>
      <c r="F7" s="612">
        <v>4191</v>
      </c>
      <c r="G7" s="946">
        <v>2837</v>
      </c>
      <c r="H7" s="601">
        <v>2370</v>
      </c>
      <c r="I7" s="612">
        <v>1258</v>
      </c>
      <c r="J7" s="612">
        <v>1112</v>
      </c>
      <c r="K7" s="218">
        <f>SUM(B7,E7,H7)</f>
        <v>9616</v>
      </c>
      <c r="M7" s="106" t="s">
        <v>285</v>
      </c>
      <c r="N7" s="220">
        <f>IF(ISBLANK(G7),"",G7)</f>
        <v>2837</v>
      </c>
      <c r="O7" s="107">
        <f>IF(ISBLANK(F7),"",F7)</f>
        <v>4191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85</v>
      </c>
      <c r="O8" s="83">
        <f>IF(ISBLANK(C7),"",C7)</f>
        <v>133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1112</v>
      </c>
      <c r="O13" s="80">
        <f>IF(ISBLANK(I7),"",I7)</f>
        <v>1258</v>
      </c>
      <c r="P13" s="211"/>
    </row>
    <row r="14" spans="1:17" ht="27.75" customHeight="1" x14ac:dyDescent="0.25">
      <c r="M14" s="106" t="s">
        <v>515</v>
      </c>
      <c r="N14" s="220">
        <f>IF(ISBLANK(G7),"",G7)</f>
        <v>2837</v>
      </c>
      <c r="O14" s="107">
        <f>IF(ISBLANK(F7),"",F7)</f>
        <v>4191</v>
      </c>
      <c r="P14" s="211"/>
    </row>
    <row r="15" spans="1:17" ht="26.25" customHeight="1" x14ac:dyDescent="0.25">
      <c r="M15" s="108" t="s">
        <v>516</v>
      </c>
      <c r="N15" s="170">
        <f>IF(ISBLANK(D7),"",D7)</f>
        <v>85</v>
      </c>
      <c r="O15" s="83">
        <f>IF(ISBLANK(C7),"",C7)</f>
        <v>133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98</v>
      </c>
      <c r="C21" s="616">
        <v>50</v>
      </c>
      <c r="D21" s="616">
        <v>48</v>
      </c>
      <c r="E21" s="599">
        <v>1759</v>
      </c>
      <c r="F21" s="616">
        <v>1000</v>
      </c>
      <c r="G21" s="945">
        <v>759</v>
      </c>
      <c r="H21" s="616">
        <v>584</v>
      </c>
      <c r="I21" s="616">
        <v>335</v>
      </c>
      <c r="J21" s="616">
        <v>249</v>
      </c>
      <c r="K21" s="217">
        <f>SUM(B21,E21,H21)</f>
        <v>2441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94</v>
      </c>
      <c r="C22" s="1028">
        <v>35</v>
      </c>
      <c r="D22" s="980">
        <v>59</v>
      </c>
      <c r="E22" s="1034">
        <v>1787</v>
      </c>
      <c r="F22" s="1028">
        <v>1033</v>
      </c>
      <c r="G22" s="980">
        <v>754</v>
      </c>
      <c r="H22" s="1034">
        <v>624</v>
      </c>
      <c r="I22" s="1028">
        <v>319</v>
      </c>
      <c r="J22" s="1028">
        <v>305</v>
      </c>
      <c r="K22" s="218">
        <f>SUM(B22,E22,H22)</f>
        <v>2505</v>
      </c>
      <c r="M22" s="105" t="s">
        <v>284</v>
      </c>
      <c r="N22" s="171">
        <f>IF(ISBLANK(J23),"",J23)</f>
        <v>300</v>
      </c>
      <c r="O22" s="80">
        <f>IF(ISBLANK(I23),"",I23)</f>
        <v>308</v>
      </c>
      <c r="P22" s="211"/>
    </row>
    <row r="23" spans="1:17" ht="24.75" x14ac:dyDescent="0.25">
      <c r="A23" s="218">
        <v>2022</v>
      </c>
      <c r="B23" s="1034">
        <v>128</v>
      </c>
      <c r="C23" s="1028">
        <v>79</v>
      </c>
      <c r="D23" s="980">
        <v>49</v>
      </c>
      <c r="E23" s="1034">
        <v>1799</v>
      </c>
      <c r="F23" s="1028">
        <v>1031</v>
      </c>
      <c r="G23" s="980">
        <v>768</v>
      </c>
      <c r="H23" s="1034">
        <v>608</v>
      </c>
      <c r="I23" s="1028">
        <v>308</v>
      </c>
      <c r="J23" s="1028">
        <v>300</v>
      </c>
      <c r="K23" s="218">
        <f>SUM(B23,E23,H23)</f>
        <v>2535</v>
      </c>
      <c r="M23" s="106" t="s">
        <v>285</v>
      </c>
      <c r="N23" s="220">
        <f>IF(ISBLANK(G23),"",G23)</f>
        <v>768</v>
      </c>
      <c r="O23" s="107">
        <f>IF(ISBLANK(F23),"",F23)</f>
        <v>1031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49</v>
      </c>
      <c r="O24" s="109">
        <f>IF(ISBLANK(C23),"",C23)</f>
        <v>79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300</v>
      </c>
      <c r="O29" s="80">
        <f>IF(ISBLANK(I23),"",I23)</f>
        <v>308</v>
      </c>
      <c r="P29" s="211"/>
    </row>
    <row r="30" spans="1:17" ht="27.75" customHeight="1" x14ac:dyDescent="0.25">
      <c r="M30" s="106" t="s">
        <v>515</v>
      </c>
      <c r="N30" s="220">
        <f>IF(ISBLANK(G23),"",G23)</f>
        <v>768</v>
      </c>
      <c r="O30" s="107">
        <f>IF(ISBLANK(F23),"",F23)</f>
        <v>1031</v>
      </c>
      <c r="P30" s="211"/>
    </row>
    <row r="31" spans="1:17" ht="27.75" customHeight="1" x14ac:dyDescent="0.25">
      <c r="M31" s="108" t="s">
        <v>516</v>
      </c>
      <c r="N31" s="221">
        <f>IF(ISBLANK(D23),"",D23)</f>
        <v>49</v>
      </c>
      <c r="O31" s="109">
        <f>IF(ISBLANK(C23),"",C23)</f>
        <v>79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1022594</v>
      </c>
      <c r="D5" s="253"/>
    </row>
    <row r="6" spans="1:4" ht="30" x14ac:dyDescent="0.25">
      <c r="A6" s="686" t="s">
        <v>474</v>
      </c>
      <c r="B6" s="617">
        <v>10859955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1</v>
      </c>
      <c r="J5" s="611">
        <v>1.8</v>
      </c>
      <c r="K5" s="945">
        <v>-0.2</v>
      </c>
      <c r="L5" s="610"/>
      <c r="M5" s="611"/>
      <c r="N5" s="945"/>
    </row>
    <row r="6" spans="1:14" x14ac:dyDescent="0.25">
      <c r="A6" s="286">
        <v>2021</v>
      </c>
      <c r="B6" s="457">
        <v>22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0.2</v>
      </c>
      <c r="J6" s="458">
        <v>0.3</v>
      </c>
      <c r="K6" s="976">
        <v>0</v>
      </c>
      <c r="L6" s="457"/>
      <c r="M6" s="458"/>
      <c r="N6" s="976"/>
    </row>
    <row r="7" spans="1:14" x14ac:dyDescent="0.25">
      <c r="A7" s="286">
        <v>2022</v>
      </c>
      <c r="B7" s="601">
        <v>22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0.1</v>
      </c>
      <c r="J7" s="612">
        <v>0.1</v>
      </c>
      <c r="K7" s="980">
        <v>0.1</v>
      </c>
      <c r="L7" s="601"/>
      <c r="M7" s="612"/>
      <c r="N7" s="980"/>
    </row>
    <row r="8" spans="1:14" x14ac:dyDescent="0.25">
      <c r="A8" s="219">
        <v>2023</v>
      </c>
      <c r="B8" s="947">
        <v>20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53</v>
      </c>
      <c r="C5" s="207">
        <v>49</v>
      </c>
      <c r="G5" s="113"/>
      <c r="H5" s="174" t="s">
        <v>586</v>
      </c>
      <c r="I5" s="207">
        <v>373</v>
      </c>
      <c r="J5" s="207">
        <v>347</v>
      </c>
    </row>
    <row r="6" spans="1:13" ht="15" customHeight="1" x14ac:dyDescent="0.25">
      <c r="A6" s="175" t="s">
        <v>587</v>
      </c>
      <c r="B6" s="208">
        <v>72</v>
      </c>
      <c r="C6" s="208">
        <v>38</v>
      </c>
      <c r="G6" s="113"/>
      <c r="H6" s="175" t="s">
        <v>587</v>
      </c>
      <c r="I6" s="208">
        <v>34</v>
      </c>
      <c r="J6" s="208">
        <v>30</v>
      </c>
    </row>
    <row r="7" spans="1:13" ht="15" customHeight="1" x14ac:dyDescent="0.25">
      <c r="A7" s="175" t="s">
        <v>588</v>
      </c>
      <c r="B7" s="208">
        <v>437</v>
      </c>
      <c r="C7" s="208">
        <v>62</v>
      </c>
      <c r="G7" s="113"/>
      <c r="H7" s="175" t="s">
        <v>588</v>
      </c>
      <c r="I7" s="208">
        <v>102</v>
      </c>
      <c r="J7" s="208">
        <v>37</v>
      </c>
    </row>
    <row r="8" spans="1:13" ht="15" customHeight="1" x14ac:dyDescent="0.25">
      <c r="A8" s="175" t="s">
        <v>589</v>
      </c>
      <c r="B8" s="208">
        <v>1992</v>
      </c>
      <c r="C8" s="208">
        <v>1170</v>
      </c>
      <c r="G8" s="113"/>
      <c r="H8" s="175" t="s">
        <v>589</v>
      </c>
      <c r="I8" s="208">
        <v>1106</v>
      </c>
      <c r="J8" s="208">
        <v>876</v>
      </c>
    </row>
    <row r="9" spans="1:13" ht="15" customHeight="1" x14ac:dyDescent="0.25">
      <c r="A9" s="175" t="s">
        <v>590</v>
      </c>
      <c r="B9" s="208">
        <v>9708</v>
      </c>
      <c r="C9" s="208">
        <v>8021</v>
      </c>
      <c r="G9" s="113"/>
      <c r="H9" s="175" t="s">
        <v>590</v>
      </c>
      <c r="I9" s="208">
        <v>6930</v>
      </c>
      <c r="J9" s="208">
        <v>6202</v>
      </c>
    </row>
    <row r="10" spans="1:13" ht="15" customHeight="1" x14ac:dyDescent="0.25">
      <c r="A10" s="175" t="s">
        <v>591</v>
      </c>
      <c r="B10" s="208">
        <v>2208</v>
      </c>
      <c r="C10" s="208">
        <v>1982</v>
      </c>
      <c r="G10" s="113"/>
      <c r="H10" s="175" t="s">
        <v>591</v>
      </c>
      <c r="I10" s="208">
        <v>1832</v>
      </c>
      <c r="J10" s="208">
        <v>1453</v>
      </c>
    </row>
    <row r="11" spans="1:13" ht="15" customHeight="1" x14ac:dyDescent="0.25">
      <c r="A11" s="176" t="s">
        <v>592</v>
      </c>
      <c r="B11" s="209">
        <v>9906</v>
      </c>
      <c r="C11" s="209">
        <v>7685</v>
      </c>
      <c r="G11" s="113"/>
      <c r="H11" s="176" t="s">
        <v>592</v>
      </c>
      <c r="I11" s="209">
        <v>11310</v>
      </c>
      <c r="J11" s="209">
        <v>8521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53</v>
      </c>
      <c r="C17" s="178">
        <f>IF(ISBLANK(C5),"0",C5)</f>
        <v>49</v>
      </c>
      <c r="G17" s="113"/>
      <c r="H17" s="174" t="s">
        <v>586</v>
      </c>
      <c r="I17" s="177">
        <f>IF(ISBLANK(I5),"0",I5)</f>
        <v>373</v>
      </c>
      <c r="J17" s="178">
        <f>IF(ISBLANK(J5),"0",J5)</f>
        <v>347</v>
      </c>
    </row>
    <row r="18" spans="1:13" ht="15" customHeight="1" x14ac:dyDescent="0.25">
      <c r="A18" s="175" t="s">
        <v>587</v>
      </c>
      <c r="B18" s="179">
        <f t="shared" ref="B18:C18" si="0">IF(ISBLANK(B6),"0",B6)</f>
        <v>72</v>
      </c>
      <c r="C18" s="180">
        <f t="shared" si="0"/>
        <v>38</v>
      </c>
      <c r="G18" s="113"/>
      <c r="H18" s="175" t="s">
        <v>587</v>
      </c>
      <c r="I18" s="179">
        <f t="shared" ref="I18:J18" si="1">IF(ISBLANK(I6),"0",I6)</f>
        <v>34</v>
      </c>
      <c r="J18" s="180">
        <f t="shared" si="1"/>
        <v>30</v>
      </c>
    </row>
    <row r="19" spans="1:13" ht="15" customHeight="1" x14ac:dyDescent="0.25">
      <c r="A19" s="175" t="s">
        <v>588</v>
      </c>
      <c r="B19" s="179">
        <f t="shared" ref="B19:C19" si="2">IF(ISBLANK(B7),"0",B7)</f>
        <v>437</v>
      </c>
      <c r="C19" s="180">
        <f t="shared" si="2"/>
        <v>62</v>
      </c>
      <c r="G19" s="113"/>
      <c r="H19" s="175" t="s">
        <v>588</v>
      </c>
      <c r="I19" s="179">
        <f t="shared" ref="I19:J19" si="3">IF(ISBLANK(I7),"0",I7)</f>
        <v>102</v>
      </c>
      <c r="J19" s="180">
        <f t="shared" si="3"/>
        <v>37</v>
      </c>
    </row>
    <row r="20" spans="1:13" ht="15" customHeight="1" x14ac:dyDescent="0.25">
      <c r="A20" s="175" t="s">
        <v>589</v>
      </c>
      <c r="B20" s="179">
        <f t="shared" ref="B20:C20" si="4">IF(ISBLANK(B8),"0",B8)</f>
        <v>1992</v>
      </c>
      <c r="C20" s="180">
        <f t="shared" si="4"/>
        <v>1170</v>
      </c>
      <c r="G20" s="113"/>
      <c r="H20" s="175" t="s">
        <v>589</v>
      </c>
      <c r="I20" s="179">
        <f t="shared" ref="I20:J20" si="5">IF(ISBLANK(I8),"0",I8)</f>
        <v>1106</v>
      </c>
      <c r="J20" s="180">
        <f t="shared" si="5"/>
        <v>876</v>
      </c>
    </row>
    <row r="21" spans="1:13" ht="15" customHeight="1" x14ac:dyDescent="0.25">
      <c r="A21" s="175" t="s">
        <v>590</v>
      </c>
      <c r="B21" s="179">
        <f t="shared" ref="B21:C21" si="6">IF(ISBLANK(B9),"0",B9)</f>
        <v>9708</v>
      </c>
      <c r="C21" s="180">
        <f t="shared" si="6"/>
        <v>8021</v>
      </c>
      <c r="G21" s="113"/>
      <c r="H21" s="175" t="s">
        <v>590</v>
      </c>
      <c r="I21" s="179">
        <f t="shared" ref="I21:J21" si="7">IF(ISBLANK(I9),"0",I9)</f>
        <v>6930</v>
      </c>
      <c r="J21" s="180">
        <f t="shared" si="7"/>
        <v>6202</v>
      </c>
    </row>
    <row r="22" spans="1:13" ht="15" customHeight="1" x14ac:dyDescent="0.25">
      <c r="A22" s="175" t="s">
        <v>591</v>
      </c>
      <c r="B22" s="179">
        <f t="shared" ref="B22:C22" si="8">IF(ISBLANK(B10),"0",B10)</f>
        <v>2208</v>
      </c>
      <c r="C22" s="180">
        <f t="shared" si="8"/>
        <v>1982</v>
      </c>
      <c r="G22" s="113"/>
      <c r="H22" s="175" t="s">
        <v>591</v>
      </c>
      <c r="I22" s="179">
        <f t="shared" ref="I22:J22" si="9">IF(ISBLANK(I10),"0",I10)</f>
        <v>1832</v>
      </c>
      <c r="J22" s="180">
        <f t="shared" si="9"/>
        <v>1453</v>
      </c>
    </row>
    <row r="23" spans="1:13" ht="15" customHeight="1" x14ac:dyDescent="0.25">
      <c r="A23" s="176" t="s">
        <v>592</v>
      </c>
      <c r="B23" s="181">
        <f t="shared" ref="B23:C23" si="10">IF(ISBLANK(B11),"0",B11)</f>
        <v>9906</v>
      </c>
      <c r="C23" s="182">
        <f t="shared" si="10"/>
        <v>7685</v>
      </c>
      <c r="G23" s="113"/>
      <c r="H23" s="176" t="s">
        <v>592</v>
      </c>
      <c r="I23" s="181">
        <f t="shared" ref="I23:J23" si="11">IF(ISBLANK(I11),"0",I11)</f>
        <v>11310</v>
      </c>
      <c r="J23" s="182">
        <f t="shared" si="11"/>
        <v>8521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0.21742697735477517</v>
      </c>
      <c r="C29" s="184">
        <f>C17/SUM(C17:C23)*100</f>
        <v>0.25779975798390065</v>
      </c>
      <c r="D29" s="253"/>
      <c r="E29" s="253"/>
      <c r="G29" s="113"/>
      <c r="H29" s="174" t="s">
        <v>593</v>
      </c>
      <c r="I29" s="184">
        <f>I17/SUM(I17:I23)*100</f>
        <v>1.7199243786600267</v>
      </c>
      <c r="J29" s="184">
        <f>J17/SUM(J17:J23)*100</f>
        <v>1.9867170502690941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0.29537249753856254</v>
      </c>
      <c r="C30" s="185">
        <f>C18/SUM(C17:C23)*100</f>
        <v>0.19992634292629033</v>
      </c>
      <c r="D30" s="253"/>
      <c r="E30" s="253"/>
      <c r="G30" s="113"/>
      <c r="H30" s="175" t="s">
        <v>594</v>
      </c>
      <c r="I30" s="185">
        <f>I18/SUM(I17:I23)*100</f>
        <v>0.15677594872504266</v>
      </c>
      <c r="J30" s="185">
        <f>J18/SUM(J17:J23)*100</f>
        <v>0.17176228100309171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1.7927469642271086</v>
      </c>
      <c r="C31" s="185">
        <f>C19/SUM(C17:C23)*100</f>
        <v>0.32619561214289472</v>
      </c>
      <c r="D31" s="253"/>
      <c r="E31" s="253"/>
      <c r="G31" s="113"/>
      <c r="H31" s="175" t="s">
        <v>595</v>
      </c>
      <c r="I31" s="185">
        <f>I19/SUM(I17:I23)*100</f>
        <v>0.47032784617512796</v>
      </c>
      <c r="J31" s="185">
        <f>J19/SUM(J17:J23)*100</f>
        <v>0.21184014657047978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8.1719724319002296</v>
      </c>
      <c r="C32" s="185">
        <f>C20/SUM(C17:C23)*100</f>
        <v>6.1556268743094655</v>
      </c>
      <c r="D32" s="253"/>
      <c r="E32" s="253"/>
      <c r="G32" s="113"/>
      <c r="H32" s="175" t="s">
        <v>596</v>
      </c>
      <c r="I32" s="185">
        <f>I20/SUM(I17:I23)*100</f>
        <v>5.0998293908793286</v>
      </c>
      <c r="J32" s="185">
        <f>J20/SUM(J17:J23)*100</f>
        <v>5.0154586052902781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39.826058418116176</v>
      </c>
      <c r="C33" s="185">
        <f>C21/SUM(C17:C23)*100</f>
        <v>42.200242016099331</v>
      </c>
      <c r="D33" s="253"/>
      <c r="E33" s="253"/>
      <c r="G33" s="113"/>
      <c r="H33" s="175" t="s">
        <v>597</v>
      </c>
      <c r="I33" s="185">
        <f>I21/SUM(I17:I23)*100</f>
        <v>31.954627196016045</v>
      </c>
      <c r="J33" s="185">
        <f>J21/SUM(J17:J23)*100</f>
        <v>35.50898889270583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9.058089924515917</v>
      </c>
      <c r="C34" s="185">
        <f>C22/SUM(C17:C23)*100</f>
        <v>10.427737149471247</v>
      </c>
      <c r="D34" s="253"/>
      <c r="E34" s="253"/>
      <c r="G34" s="113"/>
      <c r="H34" s="175" t="s">
        <v>598</v>
      </c>
      <c r="I34" s="185">
        <f>I22/SUM(I17:I23)*100</f>
        <v>8.4474570018905339</v>
      </c>
      <c r="J34" s="185">
        <f>J22/SUM(J17:J23)*100</f>
        <v>8.3190198099164085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40.638332786347227</v>
      </c>
      <c r="C35" s="186">
        <f>C23/SUM(C17:C23)*100</f>
        <v>40.432472247066869</v>
      </c>
      <c r="D35" s="253"/>
      <c r="E35" s="253"/>
      <c r="G35" s="113"/>
      <c r="H35" s="176" t="s">
        <v>599</v>
      </c>
      <c r="I35" s="186">
        <f>I23/SUM(I17:I23)*100</f>
        <v>52.151058237653892</v>
      </c>
      <c r="J35" s="186">
        <f>J23/SUM(J17:J23)*100</f>
        <v>48.786213214244817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0.21742697735477517</v>
      </c>
      <c r="C41" s="184">
        <f t="shared" si="12"/>
        <v>0.25779975798390065</v>
      </c>
      <c r="G41" s="113"/>
      <c r="H41" s="174" t="s">
        <v>601</v>
      </c>
      <c r="I41" s="184">
        <f t="shared" ref="I41:J41" si="13">I29</f>
        <v>1.7199243786600267</v>
      </c>
      <c r="J41" s="184">
        <f t="shared" si="13"/>
        <v>1.9867170502690941</v>
      </c>
    </row>
    <row r="42" spans="1:12" x14ac:dyDescent="0.25">
      <c r="A42" s="175" t="s">
        <v>602</v>
      </c>
      <c r="B42" s="185">
        <f t="shared" si="12"/>
        <v>0.29537249753856254</v>
      </c>
      <c r="C42" s="185">
        <f t="shared" si="12"/>
        <v>0.19992634292629033</v>
      </c>
      <c r="G42" s="113"/>
      <c r="H42" s="175" t="s">
        <v>602</v>
      </c>
      <c r="I42" s="185">
        <f t="shared" ref="I42:J42" si="14">I30</f>
        <v>0.15677594872504266</v>
      </c>
      <c r="J42" s="185">
        <f t="shared" si="14"/>
        <v>0.17176228100309171</v>
      </c>
    </row>
    <row r="43" spans="1:12" x14ac:dyDescent="0.25">
      <c r="A43" s="175" t="s">
        <v>603</v>
      </c>
      <c r="B43" s="185">
        <f t="shared" si="12"/>
        <v>1.7927469642271086</v>
      </c>
      <c r="C43" s="185">
        <f t="shared" si="12"/>
        <v>0.32619561214289472</v>
      </c>
      <c r="G43" s="113"/>
      <c r="H43" s="175" t="s">
        <v>603</v>
      </c>
      <c r="I43" s="185">
        <f t="shared" ref="I43:J43" si="15">I31</f>
        <v>0.47032784617512796</v>
      </c>
      <c r="J43" s="185">
        <f t="shared" si="15"/>
        <v>0.21184014657047978</v>
      </c>
    </row>
    <row r="44" spans="1:12" x14ac:dyDescent="0.25">
      <c r="A44" s="175" t="s">
        <v>604</v>
      </c>
      <c r="B44" s="185">
        <f t="shared" si="12"/>
        <v>8.1719724319002296</v>
      </c>
      <c r="C44" s="185">
        <f t="shared" si="12"/>
        <v>6.1556268743094655</v>
      </c>
      <c r="G44" s="113"/>
      <c r="H44" s="175" t="s">
        <v>604</v>
      </c>
      <c r="I44" s="185">
        <f t="shared" ref="I44:J44" si="16">I32</f>
        <v>5.0998293908793286</v>
      </c>
      <c r="J44" s="185">
        <f t="shared" si="16"/>
        <v>5.0154586052902781</v>
      </c>
    </row>
    <row r="45" spans="1:12" x14ac:dyDescent="0.25">
      <c r="A45" s="175" t="s">
        <v>605</v>
      </c>
      <c r="B45" s="185">
        <f t="shared" si="12"/>
        <v>39.826058418116176</v>
      </c>
      <c r="C45" s="185">
        <f t="shared" si="12"/>
        <v>42.200242016099331</v>
      </c>
      <c r="G45" s="113"/>
      <c r="H45" s="175" t="s">
        <v>605</v>
      </c>
      <c r="I45" s="185">
        <f t="shared" ref="I45:J45" si="17">I33</f>
        <v>31.954627196016045</v>
      </c>
      <c r="J45" s="185">
        <f t="shared" si="17"/>
        <v>35.50898889270583</v>
      </c>
    </row>
    <row r="46" spans="1:12" x14ac:dyDescent="0.25">
      <c r="A46" s="175" t="s">
        <v>606</v>
      </c>
      <c r="B46" s="185">
        <f t="shared" si="12"/>
        <v>9.058089924515917</v>
      </c>
      <c r="C46" s="185">
        <f t="shared" si="12"/>
        <v>10.427737149471247</v>
      </c>
      <c r="G46" s="113"/>
      <c r="H46" s="175" t="s">
        <v>606</v>
      </c>
      <c r="I46" s="185">
        <f t="shared" ref="I46:J46" si="18">I34</f>
        <v>8.4474570018905339</v>
      </c>
      <c r="J46" s="185">
        <f t="shared" si="18"/>
        <v>8.3190198099164085</v>
      </c>
    </row>
    <row r="47" spans="1:12" x14ac:dyDescent="0.25">
      <c r="A47" s="176" t="s">
        <v>607</v>
      </c>
      <c r="B47" s="186">
        <f t="shared" si="12"/>
        <v>40.638332786347227</v>
      </c>
      <c r="C47" s="186">
        <f t="shared" si="12"/>
        <v>40.432472247066869</v>
      </c>
      <c r="G47" s="113"/>
      <c r="H47" s="176" t="s">
        <v>607</v>
      </c>
      <c r="I47" s="186">
        <f t="shared" ref="I47:J47" si="19">I35</f>
        <v>52.151058237653892</v>
      </c>
      <c r="J47" s="186">
        <f t="shared" si="19"/>
        <v>48.786213214244817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7406</v>
      </c>
      <c r="C5" s="207">
        <v>4322</v>
      </c>
      <c r="D5" s="253"/>
      <c r="E5" s="253"/>
      <c r="F5" s="1003"/>
      <c r="H5" s="174" t="s">
        <v>624</v>
      </c>
      <c r="I5" s="207">
        <v>2551</v>
      </c>
      <c r="J5" s="207">
        <v>1354</v>
      </c>
    </row>
    <row r="6" spans="1:10" ht="15" customHeight="1" x14ac:dyDescent="0.25">
      <c r="A6" s="175" t="s">
        <v>625</v>
      </c>
      <c r="B6" s="208">
        <v>3018</v>
      </c>
      <c r="C6" s="208">
        <v>2250</v>
      </c>
      <c r="D6" s="253"/>
      <c r="E6" s="253"/>
      <c r="F6" s="1003"/>
      <c r="H6" s="175" t="s">
        <v>625</v>
      </c>
      <c r="I6" s="208">
        <v>3115</v>
      </c>
      <c r="J6" s="208">
        <v>2515</v>
      </c>
    </row>
    <row r="7" spans="1:10" ht="15" customHeight="1" x14ac:dyDescent="0.25">
      <c r="A7" s="176" t="s">
        <v>626</v>
      </c>
      <c r="B7" s="209">
        <v>13952</v>
      </c>
      <c r="C7" s="209">
        <v>12435</v>
      </c>
      <c r="D7" s="253"/>
      <c r="E7" s="253"/>
      <c r="F7" s="1003"/>
      <c r="H7" s="175" t="s">
        <v>626</v>
      </c>
      <c r="I7" s="208">
        <v>15640</v>
      </c>
      <c r="J7" s="208">
        <v>13223</v>
      </c>
    </row>
    <row r="8" spans="1:10" x14ac:dyDescent="0.25">
      <c r="D8" s="253"/>
      <c r="E8" s="253"/>
      <c r="F8" s="1003"/>
      <c r="H8" s="176" t="s">
        <v>2351</v>
      </c>
      <c r="I8" s="209">
        <v>381</v>
      </c>
      <c r="J8" s="209">
        <v>374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7406</v>
      </c>
      <c r="C13" s="178">
        <f>IF(ISBLANK(C5),"0",C5)</f>
        <v>4322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3018</v>
      </c>
      <c r="C14" s="180">
        <f t="shared" si="0"/>
        <v>2250</v>
      </c>
      <c r="D14" s="253"/>
      <c r="E14" s="253"/>
      <c r="F14" s="1003"/>
      <c r="H14" s="174" t="s">
        <v>624</v>
      </c>
      <c r="I14" s="177">
        <f>IF(ISBLANK(I5),"0",I5)</f>
        <v>2551</v>
      </c>
      <c r="J14" s="178">
        <f>IF(ISBLANK(J5),"0",J5)</f>
        <v>1354</v>
      </c>
    </row>
    <row r="15" spans="1:10" ht="15" customHeight="1" x14ac:dyDescent="0.25">
      <c r="A15" s="176" t="s">
        <v>626</v>
      </c>
      <c r="B15" s="181">
        <f t="shared" si="0"/>
        <v>13952</v>
      </c>
      <c r="C15" s="182">
        <f t="shared" si="0"/>
        <v>12435</v>
      </c>
      <c r="D15" s="253"/>
      <c r="E15" s="253"/>
      <c r="F15" s="1003"/>
      <c r="H15" s="175" t="s">
        <v>625</v>
      </c>
      <c r="I15" s="179">
        <f t="shared" ref="I15:J15" si="1">IF(ISBLANK(I6),"0",I6)</f>
        <v>3115</v>
      </c>
      <c r="J15" s="180">
        <f t="shared" si="1"/>
        <v>2515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15640</v>
      </c>
      <c r="J16" s="180">
        <f t="shared" si="2"/>
        <v>13223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381</v>
      </c>
      <c r="J17" s="182">
        <f t="shared" si="3"/>
        <v>374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30.382343288480474</v>
      </c>
      <c r="C21" s="184">
        <f>C13/SUM(C13:C15)*100</f>
        <v>22.738990898090179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12.381030521824746</v>
      </c>
      <c r="C22" s="185">
        <f>C14/SUM(C13:C15)*100</f>
        <v>11.837743989056664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57.236626189694782</v>
      </c>
      <c r="C23" s="186">
        <f>C15/SUM(C13:C15)*100</f>
        <v>65.423265112853159</v>
      </c>
      <c r="D23" s="253"/>
      <c r="E23" s="253"/>
      <c r="F23" s="1003"/>
      <c r="H23" s="174" t="s">
        <v>629</v>
      </c>
      <c r="I23" s="184">
        <f>I14/SUM(I14:I17)*100</f>
        <v>11.762807211693643</v>
      </c>
      <c r="J23" s="184">
        <f>J14/SUM(J14:J17)*100</f>
        <v>7.7522042826062068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14.363443537603171</v>
      </c>
      <c r="J24" s="185">
        <f>J15/SUM(J14:J17)*100</f>
        <v>14.399404557425857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72.11693641351961</v>
      </c>
      <c r="J25" s="185">
        <f>J16/SUM(J14:J17)*100</f>
        <v>75.707088056796053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1.7568128371835661</v>
      </c>
      <c r="J26" s="186">
        <f>J17/SUM(J14:J17)*100</f>
        <v>2.141303103171877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30.382343288480474</v>
      </c>
      <c r="C29" s="189">
        <f t="shared" si="4"/>
        <v>22.738990898090179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12.381030521824746</v>
      </c>
      <c r="C30" s="192">
        <f t="shared" si="4"/>
        <v>11.837743989056664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57.236626189694782</v>
      </c>
      <c r="C31" s="195">
        <f t="shared" si="4"/>
        <v>65.423265112853159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11.762807211693643</v>
      </c>
      <c r="J32" s="189">
        <f>J23</f>
        <v>7.7522042826062068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14.363443537603171</v>
      </c>
      <c r="J33" s="192">
        <f t="shared" si="5"/>
        <v>14.399404557425857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72.11693641351961</v>
      </c>
      <c r="J34" s="192">
        <f t="shared" si="6"/>
        <v>75.707088056796053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1.7568128371835661</v>
      </c>
      <c r="J35" s="195">
        <f t="shared" si="7"/>
        <v>2.141303103171877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5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0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44978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8996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9.6999999999999993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17.100000000000001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-7.4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75.510000000000005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45.3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184.4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1</v>
      </c>
      <c r="C5" s="655">
        <v>0</v>
      </c>
      <c r="E5" s="28"/>
      <c r="J5" s="654" t="s">
        <v>542</v>
      </c>
      <c r="K5" s="669">
        <f>IF(ISBLANK(B5),"",B5)</f>
        <v>1</v>
      </c>
      <c r="L5" s="618">
        <f>IF(ISBLANK(C5),"",C5)</f>
        <v>0</v>
      </c>
      <c r="N5" s="28"/>
    </row>
    <row r="6" spans="1:15" x14ac:dyDescent="0.25">
      <c r="A6" s="656" t="s">
        <v>543</v>
      </c>
      <c r="B6" s="657">
        <v>2</v>
      </c>
      <c r="C6" s="657">
        <v>3</v>
      </c>
      <c r="E6" s="44"/>
      <c r="J6" s="656" t="s">
        <v>543</v>
      </c>
      <c r="K6" s="670">
        <f t="shared" ref="K6:K10" si="0">IF(ISBLANK(B6),"",B6)</f>
        <v>2</v>
      </c>
      <c r="L6" s="619">
        <f t="shared" ref="L6:L10" si="1">IF(ISBLANK(C6),"",C6)</f>
        <v>3</v>
      </c>
      <c r="N6" s="44"/>
    </row>
    <row r="7" spans="1:15" x14ac:dyDescent="0.25">
      <c r="A7" s="656" t="s">
        <v>641</v>
      </c>
      <c r="B7" s="657">
        <v>7</v>
      </c>
      <c r="C7" s="657">
        <v>12</v>
      </c>
      <c r="E7" s="44"/>
      <c r="J7" s="656" t="s">
        <v>641</v>
      </c>
      <c r="K7" s="670">
        <f t="shared" si="0"/>
        <v>7</v>
      </c>
      <c r="L7" s="619">
        <f t="shared" si="1"/>
        <v>12</v>
      </c>
      <c r="N7" s="44"/>
    </row>
    <row r="8" spans="1:15" x14ac:dyDescent="0.25">
      <c r="A8" s="650" t="s">
        <v>642</v>
      </c>
      <c r="B8" s="651">
        <v>4</v>
      </c>
      <c r="C8" s="651">
        <v>2</v>
      </c>
      <c r="E8" s="21"/>
      <c r="J8" s="650" t="s">
        <v>642</v>
      </c>
      <c r="K8" s="670">
        <f t="shared" si="0"/>
        <v>4</v>
      </c>
      <c r="L8" s="619">
        <f t="shared" si="1"/>
        <v>2</v>
      </c>
      <c r="N8" s="21"/>
    </row>
    <row r="9" spans="1:15" x14ac:dyDescent="0.25">
      <c r="A9" s="650" t="s">
        <v>643</v>
      </c>
      <c r="B9" s="651">
        <v>5</v>
      </c>
      <c r="C9" s="651">
        <v>5</v>
      </c>
      <c r="E9" s="21"/>
      <c r="J9" s="650" t="s">
        <v>643</v>
      </c>
      <c r="K9" s="670">
        <f t="shared" si="0"/>
        <v>5</v>
      </c>
      <c r="L9" s="619">
        <f t="shared" si="1"/>
        <v>5</v>
      </c>
      <c r="N9" s="21"/>
    </row>
    <row r="10" spans="1:15" x14ac:dyDescent="0.25">
      <c r="A10" s="652" t="s">
        <v>365</v>
      </c>
      <c r="B10" s="653">
        <v>21</v>
      </c>
      <c r="C10" s="653">
        <v>1</v>
      </c>
      <c r="J10" s="652" t="s">
        <v>365</v>
      </c>
      <c r="K10" s="671">
        <f t="shared" si="0"/>
        <v>21</v>
      </c>
      <c r="L10" s="620">
        <f t="shared" si="1"/>
        <v>1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0.16</v>
      </c>
      <c r="C15" s="197"/>
      <c r="D15" s="253"/>
      <c r="E15" s="211"/>
      <c r="F15" s="253"/>
      <c r="G15" s="253"/>
      <c r="J15" s="673" t="s">
        <v>488</v>
      </c>
      <c r="K15" s="674">
        <f>B15</f>
        <v>0.16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0.12</v>
      </c>
      <c r="C16" s="197"/>
      <c r="D16" s="253"/>
      <c r="E16" s="254"/>
      <c r="F16" s="253"/>
      <c r="G16" s="253"/>
      <c r="J16" s="675" t="s">
        <v>489</v>
      </c>
      <c r="K16" s="676">
        <f>B16</f>
        <v>0.12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0.14000000000000001</v>
      </c>
      <c r="C18" s="197"/>
      <c r="D18" s="255"/>
      <c r="E18" s="256"/>
      <c r="F18" s="253"/>
      <c r="G18" s="253"/>
      <c r="J18" s="678" t="s">
        <v>501</v>
      </c>
      <c r="K18" s="674">
        <f>B18</f>
        <v>0.14000000000000001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/>
      <c r="C19" s="198"/>
      <c r="D19" s="255"/>
      <c r="E19" s="256"/>
      <c r="F19" s="253"/>
      <c r="G19" s="253"/>
      <c r="J19" s="672" t="s">
        <v>502</v>
      </c>
      <c r="K19" s="676">
        <f>B19</f>
        <v>0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0.14000000000000001</v>
      </c>
      <c r="C21" s="253"/>
      <c r="D21" s="253"/>
      <c r="E21" s="253"/>
      <c r="F21" s="253"/>
      <c r="G21" s="253"/>
      <c r="J21" s="661" t="s">
        <v>498</v>
      </c>
      <c r="K21" s="679">
        <f>B21</f>
        <v>0.14000000000000001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0</v>
      </c>
      <c r="C32" s="655">
        <v>0</v>
      </c>
      <c r="E32" s="28"/>
      <c r="J32" s="654" t="s">
        <v>542</v>
      </c>
      <c r="K32" s="669">
        <f>IF(ISBLANK(B32),"",B32)</f>
        <v>0</v>
      </c>
      <c r="L32" s="618">
        <f>IF(ISBLANK(C32),"",C32)</f>
        <v>0</v>
      </c>
      <c r="N32" s="28"/>
    </row>
    <row r="33" spans="1:15" x14ac:dyDescent="0.25">
      <c r="A33" s="656" t="s">
        <v>543</v>
      </c>
      <c r="B33" s="657">
        <v>0</v>
      </c>
      <c r="C33" s="657">
        <v>2</v>
      </c>
      <c r="E33" s="44"/>
      <c r="J33" s="656" t="s">
        <v>543</v>
      </c>
      <c r="K33" s="670">
        <f t="shared" ref="K33:K37" si="2">IF(ISBLANK(B33),"",B33)</f>
        <v>0</v>
      </c>
      <c r="L33" s="619">
        <f t="shared" ref="L33:L37" si="3">IF(ISBLANK(C33),"",C33)</f>
        <v>2</v>
      </c>
      <c r="N33" s="44"/>
    </row>
    <row r="34" spans="1:15" x14ac:dyDescent="0.25">
      <c r="A34" s="656" t="s">
        <v>641</v>
      </c>
      <c r="B34" s="657">
        <v>2</v>
      </c>
      <c r="C34" s="657">
        <v>3</v>
      </c>
      <c r="E34" s="44"/>
      <c r="J34" s="656" t="s">
        <v>641</v>
      </c>
      <c r="K34" s="670">
        <f t="shared" si="2"/>
        <v>2</v>
      </c>
      <c r="L34" s="619">
        <f t="shared" si="3"/>
        <v>3</v>
      </c>
      <c r="N34" s="44"/>
    </row>
    <row r="35" spans="1:15" x14ac:dyDescent="0.25">
      <c r="A35" s="650" t="s">
        <v>642</v>
      </c>
      <c r="B35" s="651">
        <v>5</v>
      </c>
      <c r="C35" s="651">
        <v>3</v>
      </c>
      <c r="E35" s="21"/>
      <c r="J35" s="650" t="s">
        <v>642</v>
      </c>
      <c r="K35" s="670">
        <f t="shared" si="2"/>
        <v>5</v>
      </c>
      <c r="L35" s="619">
        <f t="shared" si="3"/>
        <v>3</v>
      </c>
      <c r="N35" s="21"/>
    </row>
    <row r="36" spans="1:15" x14ac:dyDescent="0.25">
      <c r="A36" s="650" t="s">
        <v>643</v>
      </c>
      <c r="B36" s="651">
        <v>3</v>
      </c>
      <c r="C36" s="651">
        <v>5</v>
      </c>
      <c r="E36" s="21"/>
      <c r="J36" s="650" t="s">
        <v>643</v>
      </c>
      <c r="K36" s="670">
        <f t="shared" si="2"/>
        <v>3</v>
      </c>
      <c r="L36" s="619">
        <f t="shared" si="3"/>
        <v>5</v>
      </c>
      <c r="N36" s="21"/>
    </row>
    <row r="37" spans="1:15" x14ac:dyDescent="0.25">
      <c r="A37" s="652" t="s">
        <v>365</v>
      </c>
      <c r="B37" s="653">
        <v>6</v>
      </c>
      <c r="C37" s="653">
        <v>1</v>
      </c>
      <c r="J37" s="652" t="s">
        <v>365</v>
      </c>
      <c r="K37" s="671">
        <f t="shared" si="2"/>
        <v>6</v>
      </c>
      <c r="L37" s="620">
        <f t="shared" si="3"/>
        <v>1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7.0000000000000007E-2</v>
      </c>
      <c r="C42" s="197"/>
      <c r="D42" s="253"/>
      <c r="E42" s="211"/>
      <c r="F42" s="253"/>
      <c r="G42" s="253"/>
      <c r="J42" s="673" t="s">
        <v>488</v>
      </c>
      <c r="K42" s="674">
        <f>B42</f>
        <v>7.0000000000000007E-2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0.08</v>
      </c>
      <c r="C43" s="197"/>
      <c r="D43" s="253"/>
      <c r="E43" s="254"/>
      <c r="F43" s="253"/>
      <c r="G43" s="253"/>
      <c r="J43" s="675" t="s">
        <v>489</v>
      </c>
      <c r="K43" s="676">
        <f>B43</f>
        <v>0.08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7.0000000000000007E-2</v>
      </c>
      <c r="C45" s="197"/>
      <c r="D45" s="255"/>
      <c r="E45" s="256"/>
      <c r="F45" s="253"/>
      <c r="G45" s="253"/>
      <c r="J45" s="678" t="s">
        <v>501</v>
      </c>
      <c r="K45" s="674">
        <f>B45</f>
        <v>7.0000000000000007E-2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/>
      <c r="C46" s="198"/>
      <c r="D46" s="255"/>
      <c r="E46" s="256"/>
      <c r="F46" s="253"/>
      <c r="G46" s="253"/>
      <c r="J46" s="672" t="s">
        <v>502</v>
      </c>
      <c r="K46" s="676">
        <f>B46</f>
        <v>0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7.0000000000000007E-2</v>
      </c>
      <c r="C48" s="253"/>
      <c r="D48" s="253"/>
      <c r="E48" s="253"/>
      <c r="F48" s="253"/>
      <c r="G48" s="253"/>
      <c r="J48" s="661" t="s">
        <v>498</v>
      </c>
      <c r="K48" s="679">
        <f>B48</f>
        <v>7.0000000000000007E-2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6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214826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30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453089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7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992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288026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6</v>
      </c>
      <c r="C4" s="643">
        <v>89251</v>
      </c>
      <c r="D4" s="643">
        <v>30</v>
      </c>
      <c r="E4" s="643">
        <v>159560</v>
      </c>
      <c r="F4" s="643">
        <v>7</v>
      </c>
      <c r="G4" s="643">
        <v>448</v>
      </c>
      <c r="H4" s="643">
        <v>106096</v>
      </c>
      <c r="I4" s="253"/>
      <c r="J4" s="253"/>
      <c r="K4" s="253"/>
    </row>
    <row r="5" spans="1:11" x14ac:dyDescent="0.25">
      <c r="A5" s="767">
        <v>2021</v>
      </c>
      <c r="B5" s="602">
        <v>6</v>
      </c>
      <c r="C5" s="602">
        <v>166417</v>
      </c>
      <c r="D5" s="602">
        <v>30</v>
      </c>
      <c r="E5" s="602">
        <v>253470</v>
      </c>
      <c r="F5" s="602">
        <v>7</v>
      </c>
      <c r="G5" s="602">
        <v>882</v>
      </c>
      <c r="H5" s="602">
        <v>161672</v>
      </c>
      <c r="I5" s="253"/>
      <c r="J5" s="253"/>
      <c r="K5" s="253"/>
    </row>
    <row r="6" spans="1:11" x14ac:dyDescent="0.25">
      <c r="A6" s="481">
        <v>2022</v>
      </c>
      <c r="B6" s="617">
        <v>6</v>
      </c>
      <c r="C6" s="617">
        <v>214826</v>
      </c>
      <c r="D6" s="617">
        <v>30</v>
      </c>
      <c r="E6" s="617">
        <v>453089</v>
      </c>
      <c r="F6" s="617">
        <v>7</v>
      </c>
      <c r="G6" s="617">
        <v>992</v>
      </c>
      <c r="H6" s="617">
        <v>288026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204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4.5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0.9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0.8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0.18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2.9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81.5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0.57999999999999996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73.599999999999994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82.6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2790036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62031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0</v>
      </c>
      <c r="C4" s="600">
        <v>9.9</v>
      </c>
      <c r="D4" s="600">
        <v>69.2</v>
      </c>
      <c r="E4" s="600">
        <v>0.28999999999999998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0</v>
      </c>
      <c r="C5" s="602">
        <v>0</v>
      </c>
      <c r="D5" s="751">
        <v>65.099999999999994</v>
      </c>
      <c r="E5" s="751">
        <v>0.43</v>
      </c>
      <c r="G5" s="647" t="s">
        <v>446</v>
      </c>
      <c r="H5" s="648">
        <f>IF(ISBLANK(B4),"",B4)</f>
        <v>0</v>
      </c>
      <c r="I5" s="648">
        <f>IF(ISBLANK(B5),"",B5)</f>
        <v>0</v>
      </c>
      <c r="J5" s="649">
        <f>IF(ISBLANK(B6),"",B6)</f>
        <v>0</v>
      </c>
      <c r="K5" s="569"/>
    </row>
    <row r="6" spans="1:11" x14ac:dyDescent="0.25">
      <c r="A6" s="218">
        <v>2022</v>
      </c>
      <c r="B6" s="601">
        <v>0</v>
      </c>
      <c r="C6" s="602">
        <v>0</v>
      </c>
      <c r="D6" s="959">
        <v>81.5</v>
      </c>
      <c r="E6" s="959">
        <v>0.57999999999999996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9.9</v>
      </c>
      <c r="I9" s="648">
        <f>IF(ISBLANK(C5),"",C5)</f>
        <v>0</v>
      </c>
      <c r="J9" s="649">
        <f>IF(ISBLANK(C6),"",C6)</f>
        <v>0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207</v>
      </c>
      <c r="C4" s="643">
        <v>4.7</v>
      </c>
      <c r="D4" s="643">
        <v>0.9</v>
      </c>
      <c r="E4" s="643">
        <v>0.09</v>
      </c>
      <c r="F4" s="643">
        <v>0.7</v>
      </c>
      <c r="G4" s="643">
        <v>2.7</v>
      </c>
      <c r="H4" s="1066"/>
      <c r="I4" s="253"/>
      <c r="J4" s="253"/>
      <c r="K4" s="253"/>
    </row>
    <row r="5" spans="1:11" x14ac:dyDescent="0.25">
      <c r="A5" s="480">
        <v>2021</v>
      </c>
      <c r="B5" s="602">
        <v>207</v>
      </c>
      <c r="C5" s="602">
        <v>4.8</v>
      </c>
      <c r="D5" s="602">
        <v>0.9</v>
      </c>
      <c r="E5" s="602">
        <v>0.19</v>
      </c>
      <c r="F5" s="602">
        <v>0.8</v>
      </c>
      <c r="G5" s="602">
        <v>3</v>
      </c>
      <c r="H5" s="1066"/>
      <c r="I5" s="253"/>
      <c r="J5" s="253"/>
      <c r="K5" s="253"/>
    </row>
    <row r="6" spans="1:11" x14ac:dyDescent="0.25">
      <c r="A6" s="360">
        <v>2022</v>
      </c>
      <c r="B6" s="602">
        <v>204</v>
      </c>
      <c r="C6" s="602">
        <v>4.5</v>
      </c>
      <c r="D6" s="602">
        <v>0.9</v>
      </c>
      <c r="E6" s="602">
        <v>0.18</v>
      </c>
      <c r="F6" s="602">
        <v>0.8</v>
      </c>
      <c r="G6" s="602">
        <v>2.9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75.3</v>
      </c>
      <c r="C5" s="602">
        <v>52.1</v>
      </c>
      <c r="D5" s="602">
        <v>6</v>
      </c>
      <c r="E5" s="602">
        <v>13.6</v>
      </c>
      <c r="F5" s="253"/>
      <c r="G5" s="253"/>
      <c r="H5" s="253"/>
    </row>
    <row r="6" spans="1:8" x14ac:dyDescent="0.25">
      <c r="A6" s="360">
        <v>2021</v>
      </c>
      <c r="B6" s="602">
        <v>99.3</v>
      </c>
      <c r="C6" s="602">
        <v>71.5</v>
      </c>
      <c r="D6" s="602">
        <v>0</v>
      </c>
      <c r="E6" s="602">
        <v>0</v>
      </c>
      <c r="F6" s="253"/>
      <c r="G6" s="253"/>
      <c r="H6" s="253"/>
    </row>
    <row r="7" spans="1:8" x14ac:dyDescent="0.25">
      <c r="A7" s="481">
        <v>2022</v>
      </c>
      <c r="B7" s="1067">
        <v>73.599999999999994</v>
      </c>
      <c r="C7" s="1067">
        <v>82.6</v>
      </c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13.6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0</v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2418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5.4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16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151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2797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647352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14393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2560</v>
      </c>
      <c r="C5" s="1034">
        <v>1141</v>
      </c>
      <c r="D5" s="600">
        <v>1419</v>
      </c>
      <c r="G5" s="871" t="s">
        <v>126</v>
      </c>
      <c r="H5" s="637">
        <f>IF(ISBLANK(D7),"",D7)</f>
        <v>1298</v>
      </c>
    </row>
    <row r="6" spans="1:17" x14ac:dyDescent="0.25">
      <c r="A6" s="641">
        <v>2021</v>
      </c>
      <c r="B6" s="1034">
        <v>2491</v>
      </c>
      <c r="C6" s="1034">
        <v>1151</v>
      </c>
      <c r="D6" s="602">
        <v>1340</v>
      </c>
      <c r="G6" s="635" t="s">
        <v>127</v>
      </c>
      <c r="H6" s="623">
        <f>IF(ISBLANK(C7),"",C7)</f>
        <v>1120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2418</v>
      </c>
      <c r="C7" s="1034">
        <v>1120</v>
      </c>
      <c r="D7" s="617">
        <v>1298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1298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1120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11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1.5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0.7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0.7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4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57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0.5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7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4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0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4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3562</v>
      </c>
      <c r="C6" s="55">
        <v>1801</v>
      </c>
      <c r="D6" s="55">
        <v>1761</v>
      </c>
      <c r="E6" s="70">
        <v>2717</v>
      </c>
      <c r="F6" s="55">
        <v>1403</v>
      </c>
      <c r="G6" s="110">
        <v>1314</v>
      </c>
      <c r="H6" s="55">
        <v>1197</v>
      </c>
      <c r="I6" s="55">
        <v>616</v>
      </c>
      <c r="J6" s="55">
        <v>581</v>
      </c>
      <c r="K6" s="70">
        <v>7165</v>
      </c>
      <c r="L6" s="55">
        <v>3663</v>
      </c>
      <c r="M6" s="110">
        <v>3502</v>
      </c>
      <c r="N6" s="70">
        <v>5631</v>
      </c>
      <c r="O6" s="55">
        <v>2667</v>
      </c>
      <c r="P6" s="110">
        <v>2964</v>
      </c>
      <c r="Q6" s="70">
        <v>27012</v>
      </c>
      <c r="R6" s="55">
        <v>12126</v>
      </c>
      <c r="S6" s="110">
        <v>14886</v>
      </c>
      <c r="T6" s="70">
        <v>44031</v>
      </c>
      <c r="U6" s="55">
        <v>19301</v>
      </c>
      <c r="V6" s="160">
        <v>24730</v>
      </c>
    </row>
    <row r="7" spans="1:22" x14ac:dyDescent="0.25">
      <c r="A7" s="286">
        <v>2021</v>
      </c>
      <c r="B7" s="167">
        <v>3444</v>
      </c>
      <c r="C7" s="94">
        <v>1735</v>
      </c>
      <c r="D7" s="94">
        <v>1709</v>
      </c>
      <c r="E7" s="167">
        <v>2915</v>
      </c>
      <c r="F7" s="94">
        <v>1482</v>
      </c>
      <c r="G7" s="169">
        <v>1433</v>
      </c>
      <c r="H7" s="94">
        <v>1137</v>
      </c>
      <c r="I7" s="94">
        <v>601</v>
      </c>
      <c r="J7" s="94">
        <v>536</v>
      </c>
      <c r="K7" s="167">
        <v>7183</v>
      </c>
      <c r="L7" s="94">
        <v>3665</v>
      </c>
      <c r="M7" s="169">
        <v>3518</v>
      </c>
      <c r="N7" s="167">
        <v>5429</v>
      </c>
      <c r="O7" s="94">
        <v>2586</v>
      </c>
      <c r="P7" s="169">
        <v>2843</v>
      </c>
      <c r="Q7" s="167">
        <v>26580</v>
      </c>
      <c r="R7" s="94">
        <v>11950</v>
      </c>
      <c r="S7" s="169">
        <v>14630</v>
      </c>
      <c r="T7" s="212">
        <v>43449</v>
      </c>
      <c r="U7" s="58">
        <v>18992</v>
      </c>
      <c r="V7" s="160">
        <v>24457</v>
      </c>
    </row>
    <row r="8" spans="1:22" x14ac:dyDescent="0.25">
      <c r="A8" s="219">
        <v>2022</v>
      </c>
      <c r="B8" s="72">
        <v>2707</v>
      </c>
      <c r="C8" s="61">
        <v>1388</v>
      </c>
      <c r="D8" s="61">
        <v>1319</v>
      </c>
      <c r="E8" s="72">
        <v>3026</v>
      </c>
      <c r="F8" s="61">
        <v>1502</v>
      </c>
      <c r="G8" s="111">
        <v>1524</v>
      </c>
      <c r="H8" s="61">
        <v>1341</v>
      </c>
      <c r="I8" s="61">
        <v>693</v>
      </c>
      <c r="J8" s="61">
        <v>648</v>
      </c>
      <c r="K8" s="72">
        <v>6740</v>
      </c>
      <c r="L8" s="61">
        <v>3414</v>
      </c>
      <c r="M8" s="111">
        <v>3326</v>
      </c>
      <c r="N8" s="72">
        <v>6068</v>
      </c>
      <c r="O8" s="61">
        <v>2950</v>
      </c>
      <c r="P8" s="111">
        <v>3118</v>
      </c>
      <c r="Q8" s="72">
        <v>28320</v>
      </c>
      <c r="R8" s="61">
        <v>13165</v>
      </c>
      <c r="S8" s="111">
        <v>15155</v>
      </c>
      <c r="T8" s="72">
        <v>44978</v>
      </c>
      <c r="U8" s="61">
        <v>20383</v>
      </c>
      <c r="V8" s="111">
        <v>24595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2707</v>
      </c>
      <c r="C15" s="172">
        <f>E8</f>
        <v>3026</v>
      </c>
      <c r="D15" s="172">
        <f>H8</f>
        <v>1341</v>
      </c>
      <c r="E15" s="172">
        <f>K8</f>
        <v>6740</v>
      </c>
      <c r="F15" s="172">
        <f>N8</f>
        <v>6068</v>
      </c>
      <c r="G15" s="172">
        <f>Q8</f>
        <v>28320</v>
      </c>
      <c r="H15" s="334">
        <f>T8</f>
        <v>44978</v>
      </c>
      <c r="M15" s="172">
        <f>K8</f>
        <v>6740</v>
      </c>
      <c r="N15" s="172">
        <f>H15-E15-O15</f>
        <v>27313</v>
      </c>
      <c r="O15" s="172">
        <f>H15-(B15+C15+G15)</f>
        <v>10925</v>
      </c>
      <c r="P15" s="29"/>
      <c r="Q15" s="100">
        <f>M15/H15*100</f>
        <v>14.985103828538396</v>
      </c>
      <c r="R15" s="100">
        <f>N15/H15*100</f>
        <v>60.725243452354484</v>
      </c>
      <c r="S15" s="100">
        <f>O15/H15*100</f>
        <v>24.289652719107117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14.985103828538396</v>
      </c>
      <c r="R18" s="100">
        <f>N15/H15*100</f>
        <v>60.725243452354484</v>
      </c>
      <c r="S18" s="100">
        <f>O15/H15*100</f>
        <v>24.289652719107117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2</v>
      </c>
      <c r="C23" s="361"/>
      <c r="D23" s="361"/>
      <c r="E23" s="167">
        <v>2</v>
      </c>
      <c r="F23" s="361"/>
      <c r="G23" s="362"/>
      <c r="H23" s="167">
        <v>2.0299999999999998</v>
      </c>
      <c r="I23" s="94">
        <v>4.3099999999999996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2.2000000000000002</v>
      </c>
      <c r="C24" s="361"/>
      <c r="D24" s="361"/>
      <c r="E24" s="167">
        <v>4.4000000000000004</v>
      </c>
      <c r="F24" s="361"/>
      <c r="G24" s="362"/>
      <c r="H24" s="167">
        <v>0</v>
      </c>
      <c r="I24" s="94">
        <v>0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4.5999999999999996</v>
      </c>
      <c r="C25" s="357"/>
      <c r="D25" s="357"/>
      <c r="E25" s="72">
        <v>6.8</v>
      </c>
      <c r="F25" s="357"/>
      <c r="G25" s="461"/>
      <c r="H25" s="72">
        <v>2.2799999999999998</v>
      </c>
      <c r="I25" s="61">
        <v>0</v>
      </c>
      <c r="J25" s="111">
        <v>4.88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4.3099999999999996</v>
      </c>
      <c r="F32" s="700">
        <f>A23</f>
        <v>2020</v>
      </c>
      <c r="G32" s="674">
        <f>IF(ISBLANK(J23),"",J23)</f>
        <v>0</v>
      </c>
      <c r="H32" s="674">
        <f>IF(ISBLANK(I23),"",I23)</f>
        <v>4.3099999999999996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0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0</v>
      </c>
    </row>
    <row r="34" spans="1:8" x14ac:dyDescent="0.25">
      <c r="A34" s="702">
        <f t="shared" si="0"/>
        <v>2022</v>
      </c>
      <c r="B34" s="676">
        <f t="shared" si="1"/>
        <v>4.88</v>
      </c>
      <c r="C34" s="676">
        <f t="shared" si="2"/>
        <v>0</v>
      </c>
      <c r="F34" s="702">
        <f t="shared" si="3"/>
        <v>2022</v>
      </c>
      <c r="G34" s="676">
        <f t="shared" si="4"/>
        <v>4.88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6</v>
      </c>
      <c r="C4" s="600">
        <v>0</v>
      </c>
      <c r="D4" s="600">
        <v>7</v>
      </c>
      <c r="E4" s="599">
        <v>1</v>
      </c>
      <c r="F4" s="600">
        <v>1.8</v>
      </c>
      <c r="G4" s="600">
        <v>1</v>
      </c>
    </row>
    <row r="5" spans="1:10" x14ac:dyDescent="0.25">
      <c r="A5" s="286">
        <v>2022</v>
      </c>
      <c r="B5" s="751">
        <v>5</v>
      </c>
      <c r="C5" s="751">
        <v>0</v>
      </c>
      <c r="D5" s="751">
        <v>5</v>
      </c>
      <c r="E5" s="753">
        <v>2</v>
      </c>
      <c r="F5" s="751">
        <v>1.5</v>
      </c>
      <c r="G5" s="751">
        <v>0.7</v>
      </c>
    </row>
    <row r="6" spans="1:10" x14ac:dyDescent="0.25">
      <c r="A6" s="218">
        <v>2023</v>
      </c>
      <c r="B6" s="752">
        <v>4</v>
      </c>
      <c r="C6" s="752">
        <v>0</v>
      </c>
      <c r="D6" s="752">
        <v>7</v>
      </c>
      <c r="E6" s="754">
        <v>4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6</v>
      </c>
      <c r="C11" s="80">
        <f>IF(ISBLANK(D4),"",D4)</f>
        <v>7</v>
      </c>
      <c r="E11" s="103">
        <f>A4</f>
        <v>2021</v>
      </c>
      <c r="F11" s="80">
        <f>IF(ISBLANK(B4),"",B4)</f>
        <v>6</v>
      </c>
      <c r="G11" s="80">
        <f>IF(ISBLANK(D4),"",D4)</f>
        <v>7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5</v>
      </c>
      <c r="C12" s="80">
        <f>IF(ISBLANK(D5),"",D5)</f>
        <v>5</v>
      </c>
      <c r="E12" s="103">
        <f t="shared" ref="E12:E13" si="1">A5</f>
        <v>2022</v>
      </c>
      <c r="F12" s="80">
        <f t="shared" ref="F12:F13" si="2">IF(ISBLANK(B5),"",B5)</f>
        <v>5</v>
      </c>
      <c r="G12" s="80">
        <f t="shared" ref="G12:G13" si="3">IF(ISBLANK(D5),"",D5)</f>
        <v>5</v>
      </c>
    </row>
    <row r="13" spans="1:10" x14ac:dyDescent="0.25">
      <c r="A13" s="155">
        <f t="shared" si="0"/>
        <v>2023</v>
      </c>
      <c r="B13" s="83">
        <f>IF(ISBLANK(B6),"",B6)</f>
        <v>4</v>
      </c>
      <c r="C13" s="83">
        <f>IF(ISBLANK(D6),"",D6)</f>
        <v>7</v>
      </c>
      <c r="D13" s="253"/>
      <c r="E13" s="155">
        <f t="shared" si="1"/>
        <v>2023</v>
      </c>
      <c r="F13" s="83">
        <f t="shared" si="2"/>
        <v>4</v>
      </c>
      <c r="G13" s="83">
        <f t="shared" si="3"/>
        <v>7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0</v>
      </c>
      <c r="C18" s="80">
        <f>IF(ISBLANK(E4),"",E4)</f>
        <v>1</v>
      </c>
      <c r="E18" s="603">
        <f>A4</f>
        <v>2021</v>
      </c>
      <c r="F18" s="100">
        <f>IF(ISBLANK(C4),"",C4)</f>
        <v>0</v>
      </c>
      <c r="G18" s="100">
        <f>IF(ISBLANK(E4),"",E4)</f>
        <v>1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0</v>
      </c>
      <c r="C19" s="80">
        <f>IF(ISBLANK(E5),"",E5)</f>
        <v>2</v>
      </c>
      <c r="E19" s="103">
        <f t="shared" ref="E19:E20" si="5">A5</f>
        <v>2022</v>
      </c>
      <c r="F19" s="104">
        <f>IF(ISBLANK(C5),"",C5)</f>
        <v>0</v>
      </c>
      <c r="G19" s="104">
        <f t="shared" ref="G19:G20" si="6">IF(ISBLANK(E5),"",E5)</f>
        <v>2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0</v>
      </c>
      <c r="C20" s="83">
        <f>IF(ISBLANK(E6),"",E6)</f>
        <v>4</v>
      </c>
      <c r="E20" s="155">
        <f t="shared" si="5"/>
        <v>2023</v>
      </c>
      <c r="F20" s="83">
        <f>IF(ISBLANK(C6),"",C6)</f>
        <v>0</v>
      </c>
      <c r="G20" s="83">
        <f t="shared" si="6"/>
        <v>4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101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0.3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94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1.3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126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1.7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213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0.5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131</v>
      </c>
    </row>
    <row r="17" spans="2:3" x14ac:dyDescent="0.25">
      <c r="B17" s="253">
        <v>2022</v>
      </c>
      <c r="C17" s="1100">
        <v>88</v>
      </c>
    </row>
    <row r="18" spans="2:3" x14ac:dyDescent="0.25">
      <c r="B18" s="253">
        <v>2023</v>
      </c>
      <c r="C18" s="1100">
        <v>94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131</v>
      </c>
    </row>
    <row r="22" spans="2:3" x14ac:dyDescent="0.25">
      <c r="B22" s="636">
        <f>B17</f>
        <v>2022</v>
      </c>
      <c r="C22" s="636">
        <f t="shared" ref="C22:C23" si="0">IF(ISBLANK(C17),"",C17)</f>
        <v>88</v>
      </c>
    </row>
    <row r="23" spans="2:3" x14ac:dyDescent="0.25">
      <c r="B23" s="636">
        <f>B18</f>
        <v>2023</v>
      </c>
      <c r="C23" s="636">
        <f t="shared" si="0"/>
        <v>94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35</v>
      </c>
      <c r="C5" s="55">
        <v>20</v>
      </c>
      <c r="D5" s="55">
        <v>9</v>
      </c>
      <c r="E5" s="269">
        <f>SUM(B5:D5)</f>
        <v>64</v>
      </c>
      <c r="F5" s="71">
        <v>135</v>
      </c>
      <c r="G5" s="70">
        <v>0.5</v>
      </c>
      <c r="H5" s="55">
        <v>0.1</v>
      </c>
      <c r="I5" s="110">
        <v>0.1</v>
      </c>
      <c r="J5" s="71">
        <v>0.3</v>
      </c>
    </row>
    <row r="6" spans="1:10" x14ac:dyDescent="0.25">
      <c r="A6" s="286">
        <v>2022</v>
      </c>
      <c r="B6" s="757">
        <v>30</v>
      </c>
      <c r="C6" s="758">
        <v>20</v>
      </c>
      <c r="D6" s="758">
        <v>7</v>
      </c>
      <c r="E6" s="270">
        <f>SUM(B6:D6)</f>
        <v>57</v>
      </c>
      <c r="F6" s="214">
        <v>135</v>
      </c>
      <c r="G6" s="457">
        <v>0.4</v>
      </c>
      <c r="H6" s="458">
        <v>0.1</v>
      </c>
      <c r="I6" s="763">
        <v>0.1</v>
      </c>
      <c r="J6" s="214">
        <v>0.3</v>
      </c>
    </row>
    <row r="7" spans="1:10" x14ac:dyDescent="0.25">
      <c r="A7" s="218">
        <v>2023</v>
      </c>
      <c r="B7" s="167">
        <v>41</v>
      </c>
      <c r="C7" s="94">
        <v>25</v>
      </c>
      <c r="D7" s="94">
        <v>15</v>
      </c>
      <c r="E7" s="447">
        <f>SUM(B7:D7)</f>
        <v>81</v>
      </c>
      <c r="F7" s="168">
        <v>101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135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135</v>
      </c>
      <c r="C14" s="28"/>
      <c r="D14" s="28"/>
      <c r="F14" s="625" t="s">
        <v>1526</v>
      </c>
      <c r="G14" s="621">
        <f>IF(ISBLANK(B7),"",B7)</f>
        <v>41</v>
      </c>
      <c r="I14" s="625" t="s">
        <v>1529</v>
      </c>
      <c r="J14" s="621">
        <f>IF(ISBLANK(B7),"",B7)</f>
        <v>41</v>
      </c>
    </row>
    <row r="15" spans="1:10" x14ac:dyDescent="0.25">
      <c r="A15" s="624">
        <f t="shared" ref="A15" si="1">A7</f>
        <v>2023</v>
      </c>
      <c r="B15" s="623">
        <f t="shared" si="0"/>
        <v>101</v>
      </c>
      <c r="C15" s="28"/>
      <c r="D15" s="28"/>
      <c r="F15" s="626" t="s">
        <v>1527</v>
      </c>
      <c r="G15" s="622">
        <f>IF(ISBLANK(C7),"",C7)</f>
        <v>25</v>
      </c>
      <c r="I15" s="626" t="s">
        <v>1538</v>
      </c>
      <c r="J15" s="622">
        <f>IF(ISBLANK(C7),"",C7)</f>
        <v>25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15</v>
      </c>
      <c r="I16" s="627" t="s">
        <v>1539</v>
      </c>
      <c r="J16" s="623">
        <f>IF(ISBLANK(D7),"",D7)</f>
        <v>15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0.4</v>
      </c>
    </row>
    <row r="22" spans="1:2" x14ac:dyDescent="0.25">
      <c r="A22" s="626" t="s">
        <v>464</v>
      </c>
      <c r="B22" s="622">
        <f>IF(ISBLANK(H6),"",H6)</f>
        <v>0.1</v>
      </c>
    </row>
    <row r="23" spans="1:2" x14ac:dyDescent="0.25">
      <c r="A23" s="627" t="s">
        <v>365</v>
      </c>
      <c r="B23" s="623">
        <f>IF(ISBLANK(I6),"",I6)</f>
        <v>0.1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58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180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16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3.6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17</v>
      </c>
      <c r="C6" s="759"/>
      <c r="D6" s="759"/>
      <c r="E6" s="457">
        <v>4.0999999999999996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28</v>
      </c>
      <c r="C7" s="759"/>
      <c r="D7" s="759"/>
      <c r="E7" s="457">
        <v>6.5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16</v>
      </c>
      <c r="C8" s="760"/>
      <c r="D8" s="760"/>
      <c r="E8" s="601">
        <v>3.6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17</v>
      </c>
      <c r="C16" s="755"/>
      <c r="I16" s="700">
        <f>A6</f>
        <v>2020</v>
      </c>
      <c r="J16" s="674">
        <f>IF(ISBLANK(E6),"",E6)</f>
        <v>4.0999999999999996</v>
      </c>
      <c r="K16" s="756"/>
    </row>
    <row r="17" spans="1:10" x14ac:dyDescent="0.25">
      <c r="A17" s="701">
        <f>A7</f>
        <v>2021</v>
      </c>
      <c r="B17" s="853">
        <f>IF(ISBLANK(B7),"",B7)</f>
        <v>28</v>
      </c>
      <c r="C17" s="755"/>
      <c r="I17" s="701">
        <f>A7</f>
        <v>2021</v>
      </c>
      <c r="J17" s="853">
        <f>IF(ISBLANK(E7),"",E7)</f>
        <v>6.5</v>
      </c>
    </row>
    <row r="18" spans="1:10" x14ac:dyDescent="0.25">
      <c r="A18" s="702">
        <f>A8</f>
        <v>2022</v>
      </c>
      <c r="B18" s="676">
        <f>IF(ISBLANK(B8),"",B8)</f>
        <v>16</v>
      </c>
      <c r="C18" s="755"/>
      <c r="I18" s="702">
        <f>A8</f>
        <v>2022</v>
      </c>
      <c r="J18" s="676">
        <f>IF(ISBLANK(E8),"",E8)</f>
        <v>3.6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0</v>
      </c>
      <c r="D5" s="449">
        <f>IF(ISBLANK(B5),"",A5)</f>
        <v>2021</v>
      </c>
      <c r="E5" s="618">
        <f>IF(ISBLANK(B5),"",B5)</f>
        <v>0</v>
      </c>
      <c r="K5" s="217">
        <v>2020</v>
      </c>
      <c r="L5" s="655">
        <v>0.7</v>
      </c>
    </row>
    <row r="6" spans="1:12" x14ac:dyDescent="0.25">
      <c r="A6" s="229">
        <v>2022</v>
      </c>
      <c r="B6" s="602">
        <v>0</v>
      </c>
      <c r="D6" s="450">
        <f>IF(ISBLANK(B6),"",A6)</f>
        <v>2022</v>
      </c>
      <c r="E6" s="619">
        <f>IF(ISBLANK(B6),"",B6)</f>
        <v>0</v>
      </c>
      <c r="K6" s="286">
        <v>2021</v>
      </c>
      <c r="L6" s="657">
        <v>0.8</v>
      </c>
    </row>
    <row r="7" spans="1:12" x14ac:dyDescent="0.25">
      <c r="A7" s="123">
        <v>2023</v>
      </c>
      <c r="B7" s="617">
        <v>0</v>
      </c>
      <c r="D7" s="379">
        <f>IF(ISBLANK(B7),"",A7)</f>
        <v>2023</v>
      </c>
      <c r="E7" s="620">
        <f>IF(ISBLANK(B7),"",B7)</f>
        <v>0</v>
      </c>
      <c r="K7" s="219">
        <v>2022</v>
      </c>
      <c r="L7" s="617">
        <v>0.7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80</v>
      </c>
      <c r="C4" s="643">
        <v>177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58</v>
      </c>
      <c r="C5" s="602">
        <v>188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58</v>
      </c>
      <c r="C6" s="602">
        <v>180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16</v>
      </c>
      <c r="C5" s="643">
        <v>2736</v>
      </c>
      <c r="D5" s="643">
        <v>160</v>
      </c>
      <c r="E5" s="869">
        <v>5.8</v>
      </c>
      <c r="F5" s="1039">
        <v>5.9</v>
      </c>
      <c r="G5" s="1039">
        <v>5.7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16</v>
      </c>
      <c r="C6" s="657">
        <v>2695</v>
      </c>
      <c r="D6" s="657">
        <v>156</v>
      </c>
      <c r="E6" s="657">
        <v>5.7</v>
      </c>
      <c r="F6" s="657">
        <v>6.1</v>
      </c>
      <c r="G6" s="657">
        <v>5.5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16</v>
      </c>
      <c r="C7" s="617">
        <v>2797</v>
      </c>
      <c r="D7" s="617">
        <v>151</v>
      </c>
      <c r="E7" s="617">
        <v>5.4</v>
      </c>
      <c r="F7" s="617">
        <v>5.5</v>
      </c>
      <c r="G7" s="617">
        <v>5.3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1.8</v>
      </c>
      <c r="C4" s="655">
        <v>93</v>
      </c>
      <c r="D4" s="655">
        <v>1.3</v>
      </c>
      <c r="E4" s="655">
        <v>217</v>
      </c>
      <c r="F4" s="655">
        <v>0.5</v>
      </c>
      <c r="G4" s="655">
        <v>13</v>
      </c>
      <c r="H4" s="655">
        <v>1</v>
      </c>
      <c r="I4" s="655">
        <v>58</v>
      </c>
      <c r="J4" s="655">
        <v>0.6</v>
      </c>
      <c r="K4" s="253"/>
      <c r="L4" s="253"/>
      <c r="M4" s="253"/>
    </row>
    <row r="5" spans="1:13" x14ac:dyDescent="0.25">
      <c r="A5" s="486">
        <v>2022</v>
      </c>
      <c r="B5" s="602">
        <v>1.3</v>
      </c>
      <c r="C5" s="602">
        <v>112</v>
      </c>
      <c r="D5" s="602">
        <v>1.7</v>
      </c>
      <c r="E5" s="602">
        <v>214</v>
      </c>
      <c r="F5" s="602">
        <v>0.5</v>
      </c>
      <c r="G5" s="602">
        <v>10</v>
      </c>
      <c r="H5" s="602">
        <v>2</v>
      </c>
      <c r="I5" s="602">
        <v>59</v>
      </c>
      <c r="J5" s="602">
        <v>0.5</v>
      </c>
      <c r="K5" s="253"/>
      <c r="L5" s="253"/>
      <c r="M5" s="253"/>
    </row>
    <row r="6" spans="1:13" x14ac:dyDescent="0.25">
      <c r="A6" s="481">
        <v>2023</v>
      </c>
      <c r="B6" s="617"/>
      <c r="C6" s="617">
        <v>126</v>
      </c>
      <c r="D6" s="617"/>
      <c r="E6" s="617">
        <v>213</v>
      </c>
      <c r="F6" s="617"/>
      <c r="G6" s="617">
        <v>11</v>
      </c>
      <c r="H6" s="617">
        <v>4</v>
      </c>
      <c r="I6" s="617">
        <v>57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17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140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22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493</v>
      </c>
      <c r="C4" s="1006">
        <v>232</v>
      </c>
      <c r="D4" s="1006">
        <v>261</v>
      </c>
      <c r="E4" s="1005">
        <v>866</v>
      </c>
      <c r="F4" s="1006">
        <v>385</v>
      </c>
      <c r="G4" s="1006">
        <v>481</v>
      </c>
      <c r="H4" s="1007">
        <v>11.2</v>
      </c>
      <c r="I4" s="1007">
        <v>19.7</v>
      </c>
      <c r="J4" s="1007">
        <v>-8.5</v>
      </c>
      <c r="K4" s="70">
        <v>1698</v>
      </c>
      <c r="L4" s="55">
        <v>814</v>
      </c>
      <c r="M4" s="110">
        <v>884</v>
      </c>
      <c r="N4" s="55">
        <v>1843</v>
      </c>
      <c r="O4" s="55">
        <v>929</v>
      </c>
      <c r="P4" s="110">
        <v>914</v>
      </c>
    </row>
    <row r="5" spans="1:17" x14ac:dyDescent="0.25">
      <c r="A5" s="286">
        <v>2021</v>
      </c>
      <c r="B5" s="1008">
        <v>452</v>
      </c>
      <c r="C5" s="1009">
        <v>240</v>
      </c>
      <c r="D5" s="1009">
        <v>212</v>
      </c>
      <c r="E5" s="1008">
        <v>949</v>
      </c>
      <c r="F5" s="1009">
        <v>454</v>
      </c>
      <c r="G5" s="1009">
        <v>495</v>
      </c>
      <c r="H5" s="1010">
        <v>10.4</v>
      </c>
      <c r="I5" s="1010">
        <v>21.8</v>
      </c>
      <c r="J5" s="1010">
        <v>-11.4</v>
      </c>
      <c r="K5" s="212">
        <v>1967</v>
      </c>
      <c r="L5" s="58">
        <v>911</v>
      </c>
      <c r="M5" s="160">
        <v>1056</v>
      </c>
      <c r="N5" s="58">
        <v>2115</v>
      </c>
      <c r="O5" s="58">
        <v>1046</v>
      </c>
      <c r="P5" s="160">
        <v>1069</v>
      </c>
    </row>
    <row r="6" spans="1:17" x14ac:dyDescent="0.25">
      <c r="A6" s="219">
        <v>2022</v>
      </c>
      <c r="B6" s="1011">
        <v>438</v>
      </c>
      <c r="C6" s="1012">
        <v>233</v>
      </c>
      <c r="D6" s="1012">
        <v>205</v>
      </c>
      <c r="E6" s="1011">
        <v>770</v>
      </c>
      <c r="F6" s="1012">
        <v>342</v>
      </c>
      <c r="G6" s="1012">
        <v>428</v>
      </c>
      <c r="H6" s="1013">
        <v>9.6999999999999993</v>
      </c>
      <c r="I6" s="1013">
        <v>17.100000000000001</v>
      </c>
      <c r="J6" s="1013">
        <v>-7.4</v>
      </c>
      <c r="K6" s="1014">
        <v>2186</v>
      </c>
      <c r="L6" s="1015">
        <v>1033</v>
      </c>
      <c r="M6" s="1016">
        <v>1153</v>
      </c>
      <c r="N6" s="1015">
        <v>2305</v>
      </c>
      <c r="O6" s="1015">
        <v>1095</v>
      </c>
      <c r="P6" s="1016">
        <v>1210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261</v>
      </c>
      <c r="C13" s="319">
        <f>IF(ISBLANK(C4),"",C4)</f>
        <v>232</v>
      </c>
      <c r="D13" s="364"/>
      <c r="E13" s="322">
        <f>A4</f>
        <v>2020</v>
      </c>
      <c r="F13" s="319">
        <f>IF(ISBLANK(G4),"",G4)</f>
        <v>481</v>
      </c>
      <c r="G13" s="319">
        <f>IF(ISBLANK(F4),"",F4)</f>
        <v>385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212</v>
      </c>
      <c r="C14" s="320">
        <f t="shared" ref="C14:C15" si="2">IF(ISBLANK(C5),"",C5)</f>
        <v>240</v>
      </c>
      <c r="D14" s="364"/>
      <c r="E14" s="323">
        <f t="shared" ref="E14:E15" si="3">A5</f>
        <v>2021</v>
      </c>
      <c r="F14" s="320">
        <f t="shared" ref="F14:F15" si="4">IF(ISBLANK(G5),"",G5)</f>
        <v>495</v>
      </c>
      <c r="G14" s="320">
        <f t="shared" ref="G14:G15" si="5">IF(ISBLANK(F5),"",F5)</f>
        <v>454</v>
      </c>
      <c r="H14" s="389"/>
      <c r="I14" s="389"/>
      <c r="J14" s="48"/>
      <c r="K14" s="325" t="s">
        <v>536</v>
      </c>
      <c r="L14" s="328">
        <f>IF(ISBLANK(K4),"",K4)</f>
        <v>1698</v>
      </c>
      <c r="M14" s="328">
        <f>IF(ISBLANK(K5),"",K5)</f>
        <v>1967</v>
      </c>
      <c r="N14" s="328">
        <f>IF(ISBLANK(K6),"",K6)</f>
        <v>2186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205</v>
      </c>
      <c r="C15" s="321">
        <f t="shared" si="2"/>
        <v>233</v>
      </c>
      <c r="E15" s="324">
        <f t="shared" si="3"/>
        <v>2022</v>
      </c>
      <c r="F15" s="321">
        <f t="shared" si="4"/>
        <v>428</v>
      </c>
      <c r="G15" s="321">
        <f t="shared" si="5"/>
        <v>342</v>
      </c>
      <c r="H15" s="211"/>
      <c r="I15" s="211"/>
      <c r="J15" s="28"/>
      <c r="K15" s="326" t="s">
        <v>535</v>
      </c>
      <c r="L15" s="329">
        <f>IF(ISBLANK(N4),"",N4)</f>
        <v>1843</v>
      </c>
      <c r="M15" s="329">
        <f>IF(ISBLANK(N5),"",N5)</f>
        <v>2115</v>
      </c>
      <c r="N15" s="329">
        <f>IF(ISBLANK(N6),"",N6)</f>
        <v>2305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1698</v>
      </c>
      <c r="M19" s="328">
        <f>IF(ISBLANK(K5),"",K5)</f>
        <v>1967</v>
      </c>
      <c r="N19" s="328">
        <f>IF(ISBLANK(K6),"",K6)</f>
        <v>2186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1843</v>
      </c>
      <c r="M20" s="329">
        <f>IF(ISBLANK(N5),"",N5)</f>
        <v>2115</v>
      </c>
      <c r="N20" s="329">
        <f>IF(ISBLANK(N6),"",N6)</f>
        <v>2305</v>
      </c>
      <c r="O20" s="364"/>
    </row>
    <row r="21" spans="1:15" x14ac:dyDescent="0.25">
      <c r="A21" s="322">
        <f>A4</f>
        <v>2020</v>
      </c>
      <c r="B21" s="319">
        <f>IF(ISBLANK(D4),"",D4)</f>
        <v>261</v>
      </c>
      <c r="C21" s="319">
        <f>IF(ISBLANK(C4),"",C4)</f>
        <v>232</v>
      </c>
      <c r="E21" s="322">
        <f>A4</f>
        <v>2020</v>
      </c>
      <c r="F21" s="319">
        <f>IF(ISBLANK(G4),"",G4)</f>
        <v>481</v>
      </c>
      <c r="G21" s="319">
        <f>IF(ISBLANK(F4),"",F4)</f>
        <v>385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212</v>
      </c>
      <c r="C22" s="320">
        <f t="shared" ref="C22:C23" si="8">IF(ISBLANK(C5),"",C5)</f>
        <v>240</v>
      </c>
      <c r="E22" s="323">
        <f t="shared" ref="E22:E23" si="9">A5</f>
        <v>2021</v>
      </c>
      <c r="F22" s="320">
        <f t="shared" ref="F22:F23" si="10">IF(ISBLANK(G5),"",G5)</f>
        <v>495</v>
      </c>
      <c r="G22" s="320">
        <f t="shared" ref="G22:G23" si="11">IF(ISBLANK(F5),"",F5)</f>
        <v>454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205</v>
      </c>
      <c r="C23" s="321">
        <f t="shared" si="8"/>
        <v>233</v>
      </c>
      <c r="E23" s="324">
        <f t="shared" si="9"/>
        <v>2022</v>
      </c>
      <c r="F23" s="321">
        <f t="shared" si="10"/>
        <v>428</v>
      </c>
      <c r="G23" s="321">
        <f t="shared" si="11"/>
        <v>342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22</v>
      </c>
      <c r="C5" s="611"/>
      <c r="D5" s="611"/>
      <c r="E5" s="599">
        <v>58</v>
      </c>
      <c r="F5" s="616"/>
      <c r="G5" s="945"/>
      <c r="H5" s="599">
        <v>336</v>
      </c>
      <c r="I5" s="616">
        <v>180</v>
      </c>
      <c r="J5" s="616">
        <v>156</v>
      </c>
      <c r="K5" s="616"/>
      <c r="L5" s="945"/>
    </row>
    <row r="6" spans="1:12" x14ac:dyDescent="0.25">
      <c r="A6" s="286">
        <v>2021</v>
      </c>
      <c r="B6" s="601">
        <v>17</v>
      </c>
      <c r="C6" s="612"/>
      <c r="D6" s="612"/>
      <c r="E6" s="1034">
        <v>61</v>
      </c>
      <c r="F6" s="1028"/>
      <c r="G6" s="980"/>
      <c r="H6" s="1034">
        <v>317</v>
      </c>
      <c r="I6" s="1028">
        <v>135</v>
      </c>
      <c r="J6" s="1028">
        <v>182</v>
      </c>
      <c r="K6" s="1028"/>
      <c r="L6" s="980"/>
    </row>
    <row r="7" spans="1:12" x14ac:dyDescent="0.25">
      <c r="A7" s="218">
        <v>2022</v>
      </c>
      <c r="B7" s="601">
        <v>17</v>
      </c>
      <c r="C7" s="612"/>
      <c r="D7" s="612"/>
      <c r="E7" s="1034">
        <v>22</v>
      </c>
      <c r="F7" s="1028"/>
      <c r="G7" s="980"/>
      <c r="H7" s="1034">
        <v>140</v>
      </c>
      <c r="I7" s="1028">
        <v>46</v>
      </c>
      <c r="J7" s="1028">
        <v>94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46</v>
      </c>
    </row>
    <row r="15" spans="1:12" ht="30" x14ac:dyDescent="0.25">
      <c r="A15" s="833" t="s">
        <v>1543</v>
      </c>
      <c r="B15" s="623">
        <f>IF(ISBLANK(J7),"",J7)</f>
        <v>94</v>
      </c>
    </row>
    <row r="17" spans="1:2" x14ac:dyDescent="0.25">
      <c r="A17" s="625" t="s">
        <v>1540</v>
      </c>
      <c r="B17" s="621">
        <f>IF(ISBLANK(I7),"",I7)</f>
        <v>46</v>
      </c>
    </row>
    <row r="18" spans="1:2" x14ac:dyDescent="0.25">
      <c r="A18" s="627" t="s">
        <v>1541</v>
      </c>
      <c r="B18" s="623">
        <f>IF(ISBLANK(J7),"",J7)</f>
        <v>94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28.9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39.299999999999997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53.6</v>
      </c>
      <c r="C6" s="614">
        <v>37.5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49.8</v>
      </c>
      <c r="C10" s="614">
        <v>37.5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28.9</v>
      </c>
      <c r="C14" s="73">
        <v>39.299999999999997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54.710999999999999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/>
      <c r="C5" s="58"/>
      <c r="D5" s="129" t="s">
        <v>1616</v>
      </c>
      <c r="E5" s="893" t="s">
        <v>5</v>
      </c>
    </row>
    <row r="6" spans="1:6" x14ac:dyDescent="0.25">
      <c r="A6" s="102" t="s">
        <v>394</v>
      </c>
      <c r="B6" s="94"/>
      <c r="C6" s="94"/>
      <c r="D6" s="129" t="s">
        <v>1616</v>
      </c>
      <c r="E6" s="894" t="s">
        <v>5</v>
      </c>
    </row>
    <row r="7" spans="1:6" x14ac:dyDescent="0.25">
      <c r="A7" s="101" t="s">
        <v>903</v>
      </c>
      <c r="B7" s="58"/>
      <c r="C7" s="58"/>
      <c r="D7" s="129" t="s">
        <v>1616</v>
      </c>
      <c r="E7" s="894" t="s">
        <v>5</v>
      </c>
    </row>
    <row r="8" spans="1:6" x14ac:dyDescent="0.25">
      <c r="A8" s="102" t="s">
        <v>395</v>
      </c>
      <c r="B8" s="58"/>
      <c r="C8" s="58"/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0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0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6.9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/>
      <c r="C12" s="61"/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/>
      <c r="C5" s="611"/>
      <c r="D5" s="751"/>
      <c r="E5" s="751"/>
      <c r="G5" s="358">
        <v>2014</v>
      </c>
      <c r="H5" s="70">
        <v>0</v>
      </c>
      <c r="I5" s="55">
        <v>0</v>
      </c>
      <c r="J5" s="55">
        <v>0</v>
      </c>
      <c r="K5" s="71">
        <v>0</v>
      </c>
    </row>
    <row r="6" spans="1:12" x14ac:dyDescent="0.25">
      <c r="A6" s="286">
        <v>2021</v>
      </c>
      <c r="B6" s="601"/>
      <c r="C6" s="612">
        <v>54.771000000000001</v>
      </c>
      <c r="D6" s="959"/>
      <c r="E6" s="959"/>
      <c r="G6" s="480">
        <v>2017</v>
      </c>
      <c r="H6" s="212">
        <v>0</v>
      </c>
      <c r="I6" s="58">
        <v>0</v>
      </c>
      <c r="J6" s="58">
        <v>0</v>
      </c>
      <c r="K6" s="214">
        <v>0</v>
      </c>
    </row>
    <row r="7" spans="1:12" x14ac:dyDescent="0.25">
      <c r="A7" s="218">
        <v>2022</v>
      </c>
      <c r="B7" s="601">
        <v>54.710999999999999</v>
      </c>
      <c r="C7" s="612">
        <v>54.710999999999999</v>
      </c>
      <c r="D7" s="959"/>
      <c r="E7" s="959"/>
      <c r="G7" s="482">
        <v>2020</v>
      </c>
      <c r="H7" s="72">
        <v>0</v>
      </c>
      <c r="I7" s="61">
        <v>0</v>
      </c>
      <c r="J7" s="61">
        <v>0</v>
      </c>
      <c r="K7" s="73">
        <v>0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54.710999999999999</v>
      </c>
      <c r="D14" s="631">
        <f>A5</f>
        <v>2020</v>
      </c>
      <c r="E14" s="625" t="str">
        <f>IF(ISBLANK(D5),"",D5)</f>
        <v/>
      </c>
      <c r="F14" s="211"/>
      <c r="G14" s="634" t="s">
        <v>925</v>
      </c>
      <c r="H14" s="621">
        <f>IF(ISBLANK(J7),"",J7)</f>
        <v>0</v>
      </c>
      <c r="I14" s="211"/>
      <c r="J14" s="211"/>
    </row>
    <row r="15" spans="1:12" x14ac:dyDescent="0.25">
      <c r="A15" s="870" t="s">
        <v>16</v>
      </c>
      <c r="B15" s="630">
        <f>IF(ISBLANK(B7),"",B7)</f>
        <v>54.710999999999999</v>
      </c>
      <c r="D15" s="632">
        <f t="shared" ref="D15:D16" si="0">A6</f>
        <v>2021</v>
      </c>
      <c r="E15" s="626" t="str">
        <f>IF(ISBLANK(D6),"",D6)</f>
        <v/>
      </c>
      <c r="F15" s="211"/>
      <c r="G15" s="635" t="s">
        <v>926</v>
      </c>
      <c r="H15" s="623">
        <f>IF(ISBLANK(I7),"",I7)</f>
        <v>0</v>
      </c>
      <c r="I15" s="211"/>
      <c r="J15" s="211"/>
    </row>
    <row r="16" spans="1:12" x14ac:dyDescent="0.25">
      <c r="D16" s="633">
        <f t="shared" si="0"/>
        <v>2022</v>
      </c>
      <c r="E16" s="627" t="str">
        <f>IF(ISBLANK(D7),"",D7)</f>
        <v/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54.710999999999999</v>
      </c>
      <c r="F19" s="253"/>
      <c r="G19" s="634" t="s">
        <v>529</v>
      </c>
      <c r="H19" s="621">
        <f>IF(ISBLANK(J7),"",J7)</f>
        <v>0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54.710999999999999</v>
      </c>
      <c r="F20" s="253"/>
      <c r="G20" s="635" t="s">
        <v>528</v>
      </c>
      <c r="H20" s="623">
        <f>IF(ISBLANK(I7),"",I7)</f>
        <v>0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9.9</v>
      </c>
      <c r="C5" s="1092"/>
      <c r="D5" s="1093"/>
      <c r="E5" s="1092"/>
      <c r="F5" s="1093"/>
    </row>
    <row r="6" spans="1:9" x14ac:dyDescent="0.25">
      <c r="A6" s="218">
        <v>2021</v>
      </c>
      <c r="B6" s="1092">
        <v>9.1</v>
      </c>
      <c r="C6" s="1092"/>
      <c r="D6" s="1093"/>
      <c r="E6" s="1092"/>
      <c r="F6" s="1093"/>
    </row>
    <row r="7" spans="1:9" x14ac:dyDescent="0.25">
      <c r="A7" s="219">
        <v>2022</v>
      </c>
      <c r="B7" s="73">
        <v>6.9</v>
      </c>
      <c r="C7" s="73"/>
      <c r="D7" s="73"/>
      <c r="E7" s="73"/>
      <c r="F7" s="73"/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308983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31117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277866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811935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63785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748150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2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2.7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71388</v>
      </c>
      <c r="C5" s="458">
        <v>11800</v>
      </c>
      <c r="D5" s="458">
        <v>59588</v>
      </c>
      <c r="E5" s="457">
        <v>155454</v>
      </c>
      <c r="F5" s="458">
        <v>22962</v>
      </c>
      <c r="G5" s="458">
        <v>132492</v>
      </c>
      <c r="H5" s="457">
        <v>1.9</v>
      </c>
      <c r="I5" s="763">
        <v>2.2000000000000002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149394</v>
      </c>
      <c r="C6" s="458">
        <v>24739</v>
      </c>
      <c r="D6" s="458">
        <v>124655</v>
      </c>
      <c r="E6" s="457">
        <v>352465</v>
      </c>
      <c r="F6" s="458">
        <v>50324</v>
      </c>
      <c r="G6" s="458">
        <v>302141</v>
      </c>
      <c r="H6" s="457">
        <v>2</v>
      </c>
      <c r="I6" s="763">
        <v>2.4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308983</v>
      </c>
      <c r="C7" s="612">
        <v>31117</v>
      </c>
      <c r="D7" s="612">
        <v>277866</v>
      </c>
      <c r="E7" s="601">
        <v>811935</v>
      </c>
      <c r="F7" s="612">
        <v>63785</v>
      </c>
      <c r="G7" s="612">
        <v>748150</v>
      </c>
      <c r="H7" s="947">
        <v>2</v>
      </c>
      <c r="I7" s="948">
        <v>2.7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71388</v>
      </c>
      <c r="C14" s="674">
        <f t="shared" ref="C14:D14" si="0">IF(ISBLANK(C5),"",C5)</f>
        <v>11800</v>
      </c>
      <c r="D14" s="669">
        <f t="shared" si="0"/>
        <v>59588</v>
      </c>
      <c r="F14" s="884">
        <f>A5</f>
        <v>2020</v>
      </c>
      <c r="G14" s="674">
        <f>IF(ISBLANK(E5),"",E5)</f>
        <v>155454</v>
      </c>
      <c r="H14" s="674">
        <f t="shared" ref="H14:I16" si="1">IF(ISBLANK(F5),"",F5)</f>
        <v>22962</v>
      </c>
      <c r="I14" s="669">
        <f t="shared" si="1"/>
        <v>132492</v>
      </c>
      <c r="J14" s="756"/>
      <c r="K14" s="884">
        <f>A5</f>
        <v>2020</v>
      </c>
      <c r="L14" s="674">
        <f>IF(ISBLANK(H5),"",H5)</f>
        <v>1.9</v>
      </c>
      <c r="M14" s="669">
        <f>IF(ISBLANK(I5),"",I5)</f>
        <v>2.2000000000000002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149394</v>
      </c>
      <c r="C15" s="879">
        <f t="shared" si="3"/>
        <v>24739</v>
      </c>
      <c r="D15" s="886">
        <f t="shared" si="3"/>
        <v>124655</v>
      </c>
      <c r="F15" s="890">
        <f t="shared" ref="F15:F16" si="4">A6</f>
        <v>2021</v>
      </c>
      <c r="G15" s="853">
        <f t="shared" ref="G15:G16" si="5">IF(ISBLANK(E6),"",E6)</f>
        <v>352465</v>
      </c>
      <c r="H15" s="853">
        <f t="shared" si="1"/>
        <v>50324</v>
      </c>
      <c r="I15" s="670">
        <f t="shared" si="1"/>
        <v>302141</v>
      </c>
      <c r="J15" s="211"/>
      <c r="K15" s="890">
        <f t="shared" ref="K15:K16" si="6">A6</f>
        <v>2021</v>
      </c>
      <c r="L15" s="853">
        <f t="shared" ref="L15:M16" si="7">IF(ISBLANK(H6),"",H6)</f>
        <v>2</v>
      </c>
      <c r="M15" s="670">
        <f t="shared" si="7"/>
        <v>2.4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308983</v>
      </c>
      <c r="C16" s="888">
        <f t="shared" si="3"/>
        <v>31117</v>
      </c>
      <c r="D16" s="889">
        <f t="shared" si="3"/>
        <v>277866</v>
      </c>
      <c r="F16" s="891">
        <f t="shared" si="4"/>
        <v>2022</v>
      </c>
      <c r="G16" s="676">
        <f t="shared" si="5"/>
        <v>811935</v>
      </c>
      <c r="H16" s="676">
        <f t="shared" si="1"/>
        <v>63785</v>
      </c>
      <c r="I16" s="671">
        <f t="shared" si="1"/>
        <v>748150</v>
      </c>
      <c r="J16" s="211"/>
      <c r="K16" s="891">
        <f t="shared" si="6"/>
        <v>2022</v>
      </c>
      <c r="L16" s="676">
        <f t="shared" si="7"/>
        <v>2</v>
      </c>
      <c r="M16" s="671">
        <f t="shared" si="7"/>
        <v>2.7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71388</v>
      </c>
      <c r="C22" s="674">
        <f t="shared" ref="C22:D22" si="8">IF(ISBLANK(C5),"",C5)</f>
        <v>11800</v>
      </c>
      <c r="D22" s="669">
        <f t="shared" si="8"/>
        <v>59588</v>
      </c>
      <c r="F22" s="884">
        <f>A5</f>
        <v>2020</v>
      </c>
      <c r="G22" s="674">
        <f>IF(ISBLANK(E5),"",E5)</f>
        <v>155454</v>
      </c>
      <c r="H22" s="674">
        <f t="shared" ref="H22:I24" si="9">IF(ISBLANK(F5),"",F5)</f>
        <v>22962</v>
      </c>
      <c r="I22" s="669">
        <f t="shared" si="9"/>
        <v>132492</v>
      </c>
      <c r="J22" s="756"/>
      <c r="K22" s="884">
        <f>A5</f>
        <v>2020</v>
      </c>
      <c r="L22" s="674">
        <f>IF(ISBLANK(H5),"",H5)</f>
        <v>1.9</v>
      </c>
      <c r="M22" s="669">
        <f>IF(ISBLANK(I5),"",I5)</f>
        <v>2.2000000000000002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149394</v>
      </c>
      <c r="C23" s="853">
        <f t="shared" si="11"/>
        <v>24739</v>
      </c>
      <c r="D23" s="670">
        <f t="shared" si="11"/>
        <v>124655</v>
      </c>
      <c r="F23" s="890">
        <f t="shared" ref="F23:F24" si="12">A6</f>
        <v>2021</v>
      </c>
      <c r="G23" s="853">
        <f t="shared" ref="G23:G24" si="13">IF(ISBLANK(E6),"",E6)</f>
        <v>352465</v>
      </c>
      <c r="H23" s="853">
        <f t="shared" si="9"/>
        <v>50324</v>
      </c>
      <c r="I23" s="670">
        <f t="shared" si="9"/>
        <v>302141</v>
      </c>
      <c r="J23" s="211"/>
      <c r="K23" s="890">
        <f t="shared" ref="K23:K24" si="14">A6</f>
        <v>2021</v>
      </c>
      <c r="L23" s="853">
        <f t="shared" ref="L23:M24" si="15">IF(ISBLANK(H6),"",H6)</f>
        <v>2</v>
      </c>
      <c r="M23" s="670">
        <f t="shared" si="15"/>
        <v>2.4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308983</v>
      </c>
      <c r="C24" s="676">
        <f t="shared" si="11"/>
        <v>31117</v>
      </c>
      <c r="D24" s="671">
        <f t="shared" si="11"/>
        <v>277866</v>
      </c>
      <c r="F24" s="891">
        <f t="shared" si="12"/>
        <v>2022</v>
      </c>
      <c r="G24" s="676">
        <f t="shared" si="13"/>
        <v>811935</v>
      </c>
      <c r="H24" s="676">
        <f t="shared" si="9"/>
        <v>63785</v>
      </c>
      <c r="I24" s="671">
        <f t="shared" si="9"/>
        <v>748150</v>
      </c>
      <c r="J24" s="211"/>
      <c r="K24" s="891">
        <f t="shared" si="14"/>
        <v>2022</v>
      </c>
      <c r="L24" s="676">
        <f t="shared" si="15"/>
        <v>2</v>
      </c>
      <c r="M24" s="671">
        <f t="shared" si="15"/>
        <v>2.7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192</v>
      </c>
      <c r="C3" s="71">
        <v>96</v>
      </c>
      <c r="D3" s="71">
        <v>13.3</v>
      </c>
      <c r="F3" s="105" t="s">
        <v>537</v>
      </c>
      <c r="G3" s="97">
        <f>IF(ISBLANK(B3),"",B3)</f>
        <v>192</v>
      </c>
      <c r="H3" s="97">
        <f>IF(ISBLANK(B4),"",B4)</f>
        <v>215</v>
      </c>
      <c r="I3" s="97">
        <f>IF(ISBLANK(B5),"",B5)</f>
        <v>234</v>
      </c>
      <c r="J3" s="365"/>
    </row>
    <row r="4" spans="1:12" x14ac:dyDescent="0.25">
      <c r="A4" s="286">
        <v>2021</v>
      </c>
      <c r="B4" s="214">
        <v>215</v>
      </c>
      <c r="C4" s="214">
        <v>90</v>
      </c>
      <c r="D4" s="214">
        <v>12.4</v>
      </c>
      <c r="F4" s="130" t="s">
        <v>538</v>
      </c>
      <c r="G4" s="98">
        <f>IF(ISBLANK(C3),"",C3)</f>
        <v>96</v>
      </c>
      <c r="H4" s="98">
        <f>IF(ISBLANK(C4),"",C4)</f>
        <v>90</v>
      </c>
      <c r="I4" s="98">
        <f>IF(ISBLANK(C5),"",C5)</f>
        <v>95</v>
      </c>
      <c r="J4" s="365"/>
    </row>
    <row r="5" spans="1:12" x14ac:dyDescent="0.25">
      <c r="A5" s="218">
        <v>2022</v>
      </c>
      <c r="B5" s="168">
        <v>234</v>
      </c>
      <c r="C5" s="168">
        <v>95</v>
      </c>
      <c r="D5" s="168">
        <v>13.1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192</v>
      </c>
      <c r="H8" s="97">
        <f>IF(ISBLANK(B4),"",B4)</f>
        <v>215</v>
      </c>
      <c r="I8" s="97">
        <f>IF(ISBLANK(B5),"",B5)</f>
        <v>234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96</v>
      </c>
      <c r="H9" s="98">
        <f>IF(ISBLANK(C4),"",C4)</f>
        <v>90</v>
      </c>
      <c r="I9" s="98">
        <f>IF(ISBLANK(C5),"",C5)</f>
        <v>95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13.3</v>
      </c>
      <c r="H13" s="132">
        <f>IF(ISBLANK(D4),"",D4)</f>
        <v>12.4</v>
      </c>
      <c r="I13" s="132">
        <f>IF(ISBLANK(D5),"",D5)</f>
        <v>13.1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923</v>
      </c>
      <c r="C4" s="110">
        <v>980</v>
      </c>
      <c r="E4" s="29" t="s">
        <v>540</v>
      </c>
      <c r="F4" s="163">
        <f>B4/($B$22+$C$22)*100</f>
        <v>2.0521143670238784</v>
      </c>
      <c r="G4" s="163">
        <f>C4/($B$22+$C$22)*100</f>
        <v>2.1788429899061765</v>
      </c>
      <c r="J4" s="29" t="s">
        <v>540</v>
      </c>
      <c r="K4" s="163">
        <f>G4</f>
        <v>2.1788429899061765</v>
      </c>
    </row>
    <row r="5" spans="1:11" x14ac:dyDescent="0.25">
      <c r="A5" s="202" t="s">
        <v>541</v>
      </c>
      <c r="B5" s="212">
        <v>989</v>
      </c>
      <c r="C5" s="160">
        <v>962</v>
      </c>
      <c r="E5" s="29" t="s">
        <v>541</v>
      </c>
      <c r="F5" s="163">
        <f t="shared" ref="F5:G21" si="0">B5/($B$22+$C$22)*100</f>
        <v>2.1988527724665392</v>
      </c>
      <c r="G5" s="163">
        <f t="shared" si="0"/>
        <v>2.1388234247854507</v>
      </c>
      <c r="J5" s="29" t="s">
        <v>541</v>
      </c>
      <c r="K5" s="163">
        <f t="shared" ref="K5:K21" si="1">G5</f>
        <v>2.1388234247854507</v>
      </c>
    </row>
    <row r="6" spans="1:11" x14ac:dyDescent="0.25">
      <c r="A6" s="202" t="s">
        <v>542</v>
      </c>
      <c r="B6" s="212">
        <v>931</v>
      </c>
      <c r="C6" s="160">
        <v>948</v>
      </c>
      <c r="E6" s="29" t="s">
        <v>542</v>
      </c>
      <c r="F6" s="163">
        <f t="shared" si="0"/>
        <v>2.0699008404108676</v>
      </c>
      <c r="G6" s="163">
        <f t="shared" si="0"/>
        <v>2.1076970963582196</v>
      </c>
      <c r="J6" s="29" t="s">
        <v>542</v>
      </c>
      <c r="K6" s="163">
        <f t="shared" si="1"/>
        <v>2.1076970963582196</v>
      </c>
    </row>
    <row r="7" spans="1:11" x14ac:dyDescent="0.25">
      <c r="A7" s="202" t="s">
        <v>543</v>
      </c>
      <c r="B7" s="212">
        <v>834</v>
      </c>
      <c r="C7" s="160">
        <v>858</v>
      </c>
      <c r="E7" s="29" t="s">
        <v>543</v>
      </c>
      <c r="F7" s="163">
        <f t="shared" si="0"/>
        <v>1.8542398505936235</v>
      </c>
      <c r="G7" s="163">
        <f t="shared" si="0"/>
        <v>1.907599270754591</v>
      </c>
      <c r="J7" s="29" t="s">
        <v>543</v>
      </c>
      <c r="K7" s="163">
        <f t="shared" si="1"/>
        <v>1.907599270754591</v>
      </c>
    </row>
    <row r="8" spans="1:11" x14ac:dyDescent="0.25">
      <c r="A8" s="202" t="s">
        <v>544</v>
      </c>
      <c r="B8" s="212">
        <v>967</v>
      </c>
      <c r="C8" s="160">
        <v>922</v>
      </c>
      <c r="E8" s="29" t="s">
        <v>544</v>
      </c>
      <c r="F8" s="163">
        <f t="shared" si="0"/>
        <v>2.1499399706523188</v>
      </c>
      <c r="G8" s="163">
        <f t="shared" si="0"/>
        <v>2.049891057850505</v>
      </c>
      <c r="J8" s="29" t="s">
        <v>544</v>
      </c>
      <c r="K8" s="163">
        <f t="shared" si="1"/>
        <v>2.049891057850505</v>
      </c>
    </row>
    <row r="9" spans="1:11" x14ac:dyDescent="0.25">
      <c r="A9" s="202" t="s">
        <v>545</v>
      </c>
      <c r="B9" s="212">
        <v>1317</v>
      </c>
      <c r="C9" s="160">
        <v>1170</v>
      </c>
      <c r="E9" s="29" t="s">
        <v>545</v>
      </c>
      <c r="F9" s="163">
        <f t="shared" si="0"/>
        <v>2.9280981813330964</v>
      </c>
      <c r="G9" s="163">
        <f t="shared" si="0"/>
        <v>2.6012717328471697</v>
      </c>
      <c r="J9" s="29" t="s">
        <v>545</v>
      </c>
      <c r="K9" s="163">
        <f t="shared" si="1"/>
        <v>2.6012717328471697</v>
      </c>
    </row>
    <row r="10" spans="1:11" x14ac:dyDescent="0.25">
      <c r="A10" s="202" t="s">
        <v>546</v>
      </c>
      <c r="B10" s="212">
        <v>1606</v>
      </c>
      <c r="C10" s="160">
        <v>1435</v>
      </c>
      <c r="E10" s="29" t="s">
        <v>546</v>
      </c>
      <c r="F10" s="163">
        <f t="shared" si="0"/>
        <v>3.5706345324380808</v>
      </c>
      <c r="G10" s="163">
        <f t="shared" si="0"/>
        <v>3.1904486637911864</v>
      </c>
      <c r="J10" s="29" t="s">
        <v>546</v>
      </c>
      <c r="K10" s="163">
        <f t="shared" si="1"/>
        <v>3.1904486637911864</v>
      </c>
    </row>
    <row r="11" spans="1:11" x14ac:dyDescent="0.25">
      <c r="A11" s="202" t="s">
        <v>547</v>
      </c>
      <c r="B11" s="212">
        <v>1946</v>
      </c>
      <c r="C11" s="160">
        <v>1691</v>
      </c>
      <c r="E11" s="29" t="s">
        <v>547</v>
      </c>
      <c r="F11" s="163">
        <f t="shared" si="0"/>
        <v>4.3265596513851214</v>
      </c>
      <c r="G11" s="163">
        <f t="shared" si="0"/>
        <v>3.7596158121748409</v>
      </c>
      <c r="J11" s="29" t="s">
        <v>547</v>
      </c>
      <c r="K11" s="163">
        <f t="shared" si="1"/>
        <v>3.7596158121748409</v>
      </c>
    </row>
    <row r="12" spans="1:11" x14ac:dyDescent="0.25">
      <c r="A12" s="202" t="s">
        <v>548</v>
      </c>
      <c r="B12" s="212">
        <v>1980</v>
      </c>
      <c r="C12" s="160">
        <v>1765</v>
      </c>
      <c r="E12" s="29" t="s">
        <v>548</v>
      </c>
      <c r="F12" s="163">
        <f t="shared" si="0"/>
        <v>4.4021521632798262</v>
      </c>
      <c r="G12" s="163">
        <f t="shared" si="0"/>
        <v>3.9241406910044914</v>
      </c>
      <c r="J12" s="29" t="s">
        <v>548</v>
      </c>
      <c r="K12" s="163">
        <f t="shared" si="1"/>
        <v>3.9241406910044914</v>
      </c>
    </row>
    <row r="13" spans="1:11" x14ac:dyDescent="0.25">
      <c r="A13" s="202" t="s">
        <v>549</v>
      </c>
      <c r="B13" s="212">
        <v>1883</v>
      </c>
      <c r="C13" s="160">
        <v>1597</v>
      </c>
      <c r="E13" s="29" t="s">
        <v>549</v>
      </c>
      <c r="F13" s="163">
        <f t="shared" si="0"/>
        <v>4.1864911734625814</v>
      </c>
      <c r="G13" s="163">
        <f t="shared" si="0"/>
        <v>3.5506247498777177</v>
      </c>
      <c r="J13" s="29" t="s">
        <v>549</v>
      </c>
      <c r="K13" s="163">
        <f t="shared" si="1"/>
        <v>3.5506247498777177</v>
      </c>
    </row>
    <row r="14" spans="1:11" x14ac:dyDescent="0.25">
      <c r="A14" s="202" t="s">
        <v>550</v>
      </c>
      <c r="B14" s="212">
        <v>1556</v>
      </c>
      <c r="C14" s="160">
        <v>1353</v>
      </c>
      <c r="E14" s="29" t="s">
        <v>550</v>
      </c>
      <c r="F14" s="163">
        <f t="shared" si="0"/>
        <v>3.4594690737693985</v>
      </c>
      <c r="G14" s="163">
        <f t="shared" si="0"/>
        <v>3.0081373115745476</v>
      </c>
      <c r="J14" s="29" t="s">
        <v>550</v>
      </c>
      <c r="K14" s="163">
        <f t="shared" si="1"/>
        <v>3.0081373115745476</v>
      </c>
    </row>
    <row r="15" spans="1:11" x14ac:dyDescent="0.25">
      <c r="A15" s="202" t="s">
        <v>551</v>
      </c>
      <c r="B15" s="212">
        <v>1488</v>
      </c>
      <c r="C15" s="160">
        <v>1189</v>
      </c>
      <c r="E15" s="29" t="s">
        <v>551</v>
      </c>
      <c r="F15" s="163">
        <f t="shared" si="0"/>
        <v>3.3082840499799904</v>
      </c>
      <c r="G15" s="163">
        <f t="shared" si="0"/>
        <v>2.643514607141269</v>
      </c>
      <c r="J15" s="29" t="s">
        <v>551</v>
      </c>
      <c r="K15" s="163">
        <f t="shared" si="1"/>
        <v>2.643514607141269</v>
      </c>
    </row>
    <row r="16" spans="1:11" x14ac:dyDescent="0.25">
      <c r="A16" s="202" t="s">
        <v>552</v>
      </c>
      <c r="B16" s="212">
        <v>1578</v>
      </c>
      <c r="C16" s="160">
        <v>1185</v>
      </c>
      <c r="E16" s="29" t="s">
        <v>552</v>
      </c>
      <c r="F16" s="163">
        <f t="shared" si="0"/>
        <v>3.5083818755836189</v>
      </c>
      <c r="G16" s="163">
        <f t="shared" si="0"/>
        <v>2.6346213704477743</v>
      </c>
      <c r="J16" s="29" t="s">
        <v>552</v>
      </c>
      <c r="K16" s="163">
        <f t="shared" si="1"/>
        <v>2.6346213704477743</v>
      </c>
    </row>
    <row r="17" spans="1:11" x14ac:dyDescent="0.25">
      <c r="A17" s="202" t="s">
        <v>553</v>
      </c>
      <c r="B17" s="212">
        <v>1890</v>
      </c>
      <c r="C17" s="160">
        <v>1353</v>
      </c>
      <c r="E17" s="29" t="s">
        <v>553</v>
      </c>
      <c r="F17" s="163">
        <f t="shared" si="0"/>
        <v>4.2020543376761967</v>
      </c>
      <c r="G17" s="163">
        <f t="shared" si="0"/>
        <v>3.0081373115745476</v>
      </c>
      <c r="J17" s="29" t="s">
        <v>553</v>
      </c>
      <c r="K17" s="163">
        <f t="shared" si="1"/>
        <v>3.0081373115745476</v>
      </c>
    </row>
    <row r="18" spans="1:11" x14ac:dyDescent="0.25">
      <c r="A18" s="202" t="s">
        <v>554</v>
      </c>
      <c r="B18" s="212">
        <v>2009</v>
      </c>
      <c r="C18" s="160">
        <v>1342</v>
      </c>
      <c r="E18" s="29" t="s">
        <v>554</v>
      </c>
      <c r="F18" s="163">
        <f t="shared" si="0"/>
        <v>4.4666281293076615</v>
      </c>
      <c r="G18" s="163">
        <f t="shared" si="0"/>
        <v>2.9836809106674371</v>
      </c>
      <c r="J18" s="29" t="s">
        <v>554</v>
      </c>
      <c r="K18" s="163">
        <f t="shared" si="1"/>
        <v>2.9836809106674371</v>
      </c>
    </row>
    <row r="19" spans="1:11" x14ac:dyDescent="0.25">
      <c r="A19" s="202" t="s">
        <v>555</v>
      </c>
      <c r="B19" s="212">
        <v>1087</v>
      </c>
      <c r="C19" s="160">
        <v>741</v>
      </c>
      <c r="E19" s="29" t="s">
        <v>555</v>
      </c>
      <c r="F19" s="163">
        <f t="shared" si="0"/>
        <v>2.416737071457157</v>
      </c>
      <c r="G19" s="163">
        <f t="shared" si="0"/>
        <v>1.647472097469874</v>
      </c>
      <c r="J19" s="29" t="s">
        <v>555</v>
      </c>
      <c r="K19" s="163">
        <f t="shared" si="1"/>
        <v>1.647472097469874</v>
      </c>
    </row>
    <row r="20" spans="1:11" x14ac:dyDescent="0.25">
      <c r="A20" s="202" t="s">
        <v>556</v>
      </c>
      <c r="B20" s="212">
        <v>850</v>
      </c>
      <c r="C20" s="160">
        <v>516</v>
      </c>
      <c r="E20" s="29" t="s">
        <v>556</v>
      </c>
      <c r="F20" s="163">
        <f t="shared" si="0"/>
        <v>1.889812797367602</v>
      </c>
      <c r="G20" s="163">
        <f t="shared" si="0"/>
        <v>1.1472275334608031</v>
      </c>
      <c r="J20" s="29" t="s">
        <v>556</v>
      </c>
      <c r="K20" s="163">
        <f t="shared" si="1"/>
        <v>1.1472275334608031</v>
      </c>
    </row>
    <row r="21" spans="1:11" x14ac:dyDescent="0.25">
      <c r="A21" s="203" t="s">
        <v>557</v>
      </c>
      <c r="B21" s="72">
        <v>761</v>
      </c>
      <c r="C21" s="111">
        <v>376</v>
      </c>
      <c r="E21" s="31" t="s">
        <v>557</v>
      </c>
      <c r="F21" s="163">
        <f t="shared" si="0"/>
        <v>1.6919382809373471</v>
      </c>
      <c r="G21" s="163">
        <f t="shared" si="0"/>
        <v>0.83596424918849221</v>
      </c>
      <c r="J21" s="31" t="s">
        <v>557</v>
      </c>
      <c r="K21" s="210">
        <f t="shared" si="1"/>
        <v>0.83596424918849221</v>
      </c>
    </row>
    <row r="22" spans="1:11" x14ac:dyDescent="0.25">
      <c r="A22" s="309" t="s">
        <v>16</v>
      </c>
      <c r="B22" s="121">
        <f>SUM(B4:B21)</f>
        <v>24595</v>
      </c>
      <c r="C22" s="124">
        <f>SUM(C4:C21)</f>
        <v>20383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7718</v>
      </c>
      <c r="C3" s="110"/>
      <c r="E3" s="297" t="s">
        <v>709</v>
      </c>
      <c r="F3" s="71">
        <v>62.54</v>
      </c>
      <c r="G3" s="71">
        <v>61.75</v>
      </c>
      <c r="K3" s="122" t="s">
        <v>16</v>
      </c>
      <c r="L3" s="71">
        <v>2.25</v>
      </c>
      <c r="M3" s="71">
        <v>2.0099999999999998</v>
      </c>
    </row>
    <row r="4" spans="1:16" x14ac:dyDescent="0.25">
      <c r="A4" s="202" t="s">
        <v>704</v>
      </c>
      <c r="B4" s="212">
        <v>5942</v>
      </c>
      <c r="C4" s="160"/>
      <c r="E4" s="298" t="s">
        <v>710</v>
      </c>
      <c r="F4" s="214">
        <v>32.9</v>
      </c>
      <c r="G4" s="214">
        <v>32.72</v>
      </c>
      <c r="K4" s="215" t="s">
        <v>212</v>
      </c>
      <c r="L4" s="214">
        <v>2.25</v>
      </c>
      <c r="M4" s="214">
        <v>2.0099999999999998</v>
      </c>
      <c r="N4" s="211"/>
    </row>
    <row r="5" spans="1:16" x14ac:dyDescent="0.25">
      <c r="A5" s="202" t="s">
        <v>705</v>
      </c>
      <c r="B5" s="212">
        <v>4015</v>
      </c>
      <c r="C5" s="160"/>
      <c r="E5" s="298" t="s">
        <v>711</v>
      </c>
      <c r="F5" s="214">
        <v>4.0999999999999996</v>
      </c>
      <c r="G5" s="214">
        <v>4.97</v>
      </c>
      <c r="K5" s="123" t="s">
        <v>213</v>
      </c>
      <c r="L5" s="73"/>
      <c r="M5" s="73"/>
      <c r="N5" s="211"/>
    </row>
    <row r="6" spans="1:16" x14ac:dyDescent="0.25">
      <c r="A6" s="202" t="s">
        <v>706</v>
      </c>
      <c r="B6" s="212">
        <v>2748</v>
      </c>
      <c r="C6" s="160"/>
      <c r="E6" s="298" t="s">
        <v>712</v>
      </c>
      <c r="F6" s="214">
        <v>0.4</v>
      </c>
      <c r="G6" s="214">
        <v>0.51</v>
      </c>
      <c r="K6" s="226"/>
      <c r="L6" s="164"/>
      <c r="M6" s="211"/>
    </row>
    <row r="7" spans="1:16" x14ac:dyDescent="0.25">
      <c r="A7" s="202" t="s">
        <v>707</v>
      </c>
      <c r="B7" s="212">
        <v>763</v>
      </c>
      <c r="C7" s="160"/>
      <c r="E7" s="299" t="s">
        <v>713</v>
      </c>
      <c r="F7" s="73">
        <v>0.06</v>
      </c>
      <c r="G7" s="73">
        <v>0.05</v>
      </c>
      <c r="K7" s="227"/>
      <c r="L7" s="211"/>
      <c r="M7" s="211"/>
    </row>
    <row r="8" spans="1:16" x14ac:dyDescent="0.25">
      <c r="A8" s="203" t="s">
        <v>708</v>
      </c>
      <c r="B8" s="72">
        <v>306</v>
      </c>
      <c r="C8" s="111"/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 t="e">
        <f>C3/SUM(C3:C8)*100</f>
        <v>#DIV/0!</v>
      </c>
      <c r="C13" s="301">
        <f>B3/SUM(B3:B8)*100</f>
        <v>35.911036664805508</v>
      </c>
      <c r="E13" s="217" t="s">
        <v>836</v>
      </c>
      <c r="F13" s="289">
        <f>IF(ISBLANK(F3),"",F3)</f>
        <v>62.54</v>
      </c>
      <c r="G13" s="289">
        <f>IF(ISBLANK(G3),"",G3)</f>
        <v>61.75</v>
      </c>
    </row>
    <row r="14" spans="1:16" x14ac:dyDescent="0.25">
      <c r="A14" s="220" t="s">
        <v>825</v>
      </c>
      <c r="B14" s="305" t="e">
        <f>C4/SUM(C3:C8)*100</f>
        <v>#DIV/0!</v>
      </c>
      <c r="C14" s="302">
        <f>B4/SUM(B3:B8)*100</f>
        <v>27.647496742974131</v>
      </c>
      <c r="E14" s="286" t="s">
        <v>837</v>
      </c>
      <c r="F14" s="290">
        <f t="shared" ref="F14:G17" si="0">IF(ISBLANK(F4),"",F4)</f>
        <v>32.9</v>
      </c>
      <c r="G14" s="290">
        <f t="shared" si="0"/>
        <v>32.72</v>
      </c>
    </row>
    <row r="15" spans="1:16" x14ac:dyDescent="0.25">
      <c r="A15" s="220" t="s">
        <v>826</v>
      </c>
      <c r="B15" s="305" t="e">
        <f>C5/SUM(C3:C8)*100</f>
        <v>#DIV/0!</v>
      </c>
      <c r="C15" s="302">
        <f>B5/SUM(B3:B8)*100</f>
        <v>18.681369812023078</v>
      </c>
      <c r="E15" s="286" t="s">
        <v>838</v>
      </c>
      <c r="F15" s="290">
        <f t="shared" si="0"/>
        <v>4.0999999999999996</v>
      </c>
      <c r="G15" s="290">
        <f t="shared" si="0"/>
        <v>4.97</v>
      </c>
    </row>
    <row r="16" spans="1:16" x14ac:dyDescent="0.25">
      <c r="A16" s="220" t="s">
        <v>827</v>
      </c>
      <c r="B16" s="305" t="e">
        <f>C6/SUM(C3:C8)*100</f>
        <v>#DIV/0!</v>
      </c>
      <c r="C16" s="302">
        <f>B6/SUM(B3:B8)*100</f>
        <v>12.786152987158012</v>
      </c>
      <c r="E16" s="286" t="s">
        <v>839</v>
      </c>
      <c r="F16" s="290">
        <f t="shared" si="0"/>
        <v>0.4</v>
      </c>
      <c r="G16" s="290">
        <f t="shared" si="0"/>
        <v>0.51</v>
      </c>
    </row>
    <row r="17" spans="1:18" x14ac:dyDescent="0.25">
      <c r="A17" s="220" t="s">
        <v>828</v>
      </c>
      <c r="B17" s="305" t="e">
        <f>C7/SUM(C3:C8)*100</f>
        <v>#DIV/0!</v>
      </c>
      <c r="C17" s="302">
        <f>B7/SUM(B3:B8)*100</f>
        <v>3.5501581983994042</v>
      </c>
      <c r="E17" s="219" t="s">
        <v>840</v>
      </c>
      <c r="F17" s="291">
        <f t="shared" si="0"/>
        <v>0.06</v>
      </c>
      <c r="G17" s="291">
        <f t="shared" si="0"/>
        <v>0.05</v>
      </c>
    </row>
    <row r="18" spans="1:18" x14ac:dyDescent="0.25">
      <c r="A18" s="221" t="s">
        <v>829</v>
      </c>
      <c r="B18" s="306" t="e">
        <f>C8/SUM(C3:C8)*100</f>
        <v>#DIV/0!</v>
      </c>
      <c r="C18" s="303">
        <f>B8/SUM(B3:B8)*100</f>
        <v>1.4237855946398659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 t="e">
        <f>B13</f>
        <v>#DIV/0!</v>
      </c>
      <c r="C22" s="301">
        <f>C13</f>
        <v>35.911036664805508</v>
      </c>
    </row>
    <row r="23" spans="1:18" x14ac:dyDescent="0.25">
      <c r="A23" s="220" t="s">
        <v>831</v>
      </c>
      <c r="B23" s="305" t="e">
        <f t="shared" ref="B23:C27" si="1">B14</f>
        <v>#DIV/0!</v>
      </c>
      <c r="C23" s="302">
        <f t="shared" si="1"/>
        <v>27.647496742974131</v>
      </c>
    </row>
    <row r="24" spans="1:18" x14ac:dyDescent="0.25">
      <c r="A24" s="307" t="s">
        <v>832</v>
      </c>
      <c r="B24" s="305" t="e">
        <f t="shared" si="1"/>
        <v>#DIV/0!</v>
      </c>
      <c r="C24" s="302">
        <f t="shared" si="1"/>
        <v>18.681369812023078</v>
      </c>
    </row>
    <row r="25" spans="1:18" x14ac:dyDescent="0.25">
      <c r="A25" s="220" t="s">
        <v>833</v>
      </c>
      <c r="B25" s="305" t="e">
        <f t="shared" si="1"/>
        <v>#DIV/0!</v>
      </c>
      <c r="C25" s="302">
        <f t="shared" si="1"/>
        <v>12.786152987158012</v>
      </c>
    </row>
    <row r="26" spans="1:18" x14ac:dyDescent="0.25">
      <c r="A26" s="220" t="s">
        <v>834</v>
      </c>
      <c r="B26" s="305" t="e">
        <f t="shared" si="1"/>
        <v>#DIV/0!</v>
      </c>
      <c r="C26" s="302">
        <f t="shared" si="1"/>
        <v>3.5501581983994042</v>
      </c>
    </row>
    <row r="27" spans="1:18" x14ac:dyDescent="0.25">
      <c r="A27" s="308" t="s">
        <v>835</v>
      </c>
      <c r="B27" s="306" t="e">
        <f t="shared" si="1"/>
        <v>#DIV/0!</v>
      </c>
      <c r="C27" s="303">
        <f t="shared" si="1"/>
        <v>1.4237855946398659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10029</v>
      </c>
      <c r="C34" s="110"/>
      <c r="E34" s="297" t="s">
        <v>709</v>
      </c>
      <c r="F34" s="71">
        <v>61.75</v>
      </c>
      <c r="G34" s="211"/>
      <c r="K34" s="122" t="s">
        <v>16</v>
      </c>
      <c r="L34" s="71">
        <v>2.0099999999999998</v>
      </c>
      <c r="M34" s="211"/>
    </row>
    <row r="35" spans="1:16" x14ac:dyDescent="0.25">
      <c r="A35" s="202" t="s">
        <v>704</v>
      </c>
      <c r="B35" s="212">
        <v>5845</v>
      </c>
      <c r="C35" s="160"/>
      <c r="E35" s="298" t="s">
        <v>710</v>
      </c>
      <c r="F35" s="214">
        <v>32.72</v>
      </c>
      <c r="G35" s="211"/>
      <c r="K35" s="215" t="s">
        <v>212</v>
      </c>
      <c r="L35" s="214">
        <v>2.0099999999999998</v>
      </c>
      <c r="M35" s="211"/>
      <c r="N35" s="29" t="s">
        <v>876</v>
      </c>
    </row>
    <row r="36" spans="1:16" x14ac:dyDescent="0.25">
      <c r="A36" s="202" t="s">
        <v>705</v>
      </c>
      <c r="B36" s="212">
        <v>3367</v>
      </c>
      <c r="C36" s="160"/>
      <c r="E36" s="298" t="s">
        <v>711</v>
      </c>
      <c r="F36" s="214">
        <v>4.97</v>
      </c>
      <c r="G36" s="211"/>
      <c r="K36" s="123" t="s">
        <v>213</v>
      </c>
      <c r="L36" s="73"/>
      <c r="M36" s="211"/>
      <c r="N36" s="288">
        <v>2022</v>
      </c>
    </row>
    <row r="37" spans="1:16" x14ac:dyDescent="0.25">
      <c r="A37" s="202" t="s">
        <v>706</v>
      </c>
      <c r="B37" s="212">
        <v>2188</v>
      </c>
      <c r="C37" s="160"/>
      <c r="E37" s="298" t="s">
        <v>712</v>
      </c>
      <c r="F37" s="214">
        <v>0.51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595</v>
      </c>
      <c r="C38" s="160"/>
      <c r="E38" s="299" t="s">
        <v>713</v>
      </c>
      <c r="F38" s="73">
        <v>0.05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165</v>
      </c>
      <c r="C39" s="111"/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 t="e">
        <f>C34/SUM(C34:C39)*100</f>
        <v>#DIV/0!</v>
      </c>
      <c r="C44" s="301">
        <f>B34/SUM(B34:B39)*100</f>
        <v>45.198071116318893</v>
      </c>
      <c r="E44" s="217" t="s">
        <v>836</v>
      </c>
      <c r="F44" s="289">
        <f>IF(ISBLANK(F34),"",F34)</f>
        <v>61.75</v>
      </c>
    </row>
    <row r="45" spans="1:16" x14ac:dyDescent="0.25">
      <c r="A45" s="220" t="s">
        <v>825</v>
      </c>
      <c r="B45" s="305" t="e">
        <f>C35/SUM(C34:C39)*100</f>
        <v>#DIV/0!</v>
      </c>
      <c r="C45" s="302">
        <f>B35/SUM(B34:B39)*100</f>
        <v>26.341881112262833</v>
      </c>
      <c r="E45" s="286" t="s">
        <v>837</v>
      </c>
      <c r="F45" s="290">
        <f t="shared" ref="F45:F48" si="2">IF(ISBLANK(F35),"",F35)</f>
        <v>32.72</v>
      </c>
    </row>
    <row r="46" spans="1:16" x14ac:dyDescent="0.25">
      <c r="A46" s="220" t="s">
        <v>826</v>
      </c>
      <c r="B46" s="305" t="e">
        <f>C36/SUM(C34:C39)*100</f>
        <v>#DIV/0!</v>
      </c>
      <c r="C46" s="302">
        <f>B36/SUM(B34:B39)*100</f>
        <v>15.174185407183741</v>
      </c>
      <c r="E46" s="286" t="s">
        <v>838</v>
      </c>
      <c r="F46" s="290">
        <f t="shared" si="2"/>
        <v>4.97</v>
      </c>
    </row>
    <row r="47" spans="1:16" x14ac:dyDescent="0.25">
      <c r="A47" s="220" t="s">
        <v>827</v>
      </c>
      <c r="B47" s="305" t="e">
        <f>C37/SUM(C34:C39)*100</f>
        <v>#DIV/0!</v>
      </c>
      <c r="C47" s="302">
        <f>B37/SUM(B34:B39)*100</f>
        <v>9.8607418090044607</v>
      </c>
      <c r="E47" s="286" t="s">
        <v>839</v>
      </c>
      <c r="F47" s="290">
        <f t="shared" si="2"/>
        <v>0.51</v>
      </c>
    </row>
    <row r="48" spans="1:16" x14ac:dyDescent="0.25">
      <c r="A48" s="220" t="s">
        <v>828</v>
      </c>
      <c r="B48" s="305" t="e">
        <f>C38/SUM(C34:C39)*100</f>
        <v>#DIV/0!</v>
      </c>
      <c r="C48" s="302">
        <f>B38/SUM(B34:B39)*100</f>
        <v>2.6815088557393301</v>
      </c>
      <c r="E48" s="219" t="s">
        <v>840</v>
      </c>
      <c r="F48" s="291">
        <f t="shared" si="2"/>
        <v>0.05</v>
      </c>
    </row>
    <row r="49" spans="1:3" x14ac:dyDescent="0.25">
      <c r="A49" s="221" t="s">
        <v>829</v>
      </c>
      <c r="B49" s="306" t="e">
        <f>C39/SUM(C34:C39)*100</f>
        <v>#DIV/0!</v>
      </c>
      <c r="C49" s="303">
        <f>B39/SUM(B34:B39)*100</f>
        <v>0.74361169949073869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 t="e">
        <f>B44</f>
        <v>#DIV/0!</v>
      </c>
      <c r="C53" s="301">
        <f>C44</f>
        <v>45.198071116318893</v>
      </c>
    </row>
    <row r="54" spans="1:3" x14ac:dyDescent="0.25">
      <c r="A54" s="220" t="s">
        <v>831</v>
      </c>
      <c r="B54" s="305" t="e">
        <f t="shared" ref="B54:C54" si="3">B45</f>
        <v>#DIV/0!</v>
      </c>
      <c r="C54" s="302">
        <f t="shared" si="3"/>
        <v>26.341881112262833</v>
      </c>
    </row>
    <row r="55" spans="1:3" x14ac:dyDescent="0.25">
      <c r="A55" s="307" t="s">
        <v>832</v>
      </c>
      <c r="B55" s="305" t="e">
        <f t="shared" ref="B55:C55" si="4">B46</f>
        <v>#DIV/0!</v>
      </c>
      <c r="C55" s="302">
        <f t="shared" si="4"/>
        <v>15.174185407183741</v>
      </c>
    </row>
    <row r="56" spans="1:3" x14ac:dyDescent="0.25">
      <c r="A56" s="220" t="s">
        <v>833</v>
      </c>
      <c r="B56" s="305" t="e">
        <f t="shared" ref="B56:C56" si="5">B47</f>
        <v>#DIV/0!</v>
      </c>
      <c r="C56" s="302">
        <f t="shared" si="5"/>
        <v>9.8607418090044607</v>
      </c>
    </row>
    <row r="57" spans="1:3" x14ac:dyDescent="0.25">
      <c r="A57" s="220" t="s">
        <v>834</v>
      </c>
      <c r="B57" s="305" t="e">
        <f t="shared" ref="B57:C57" si="6">B48</f>
        <v>#DIV/0!</v>
      </c>
      <c r="C57" s="302">
        <f t="shared" si="6"/>
        <v>2.6815088557393301</v>
      </c>
    </row>
    <row r="58" spans="1:3" x14ac:dyDescent="0.25">
      <c r="A58" s="308" t="s">
        <v>835</v>
      </c>
      <c r="B58" s="306" t="e">
        <f t="shared" ref="B58:C58" si="7">B49</f>
        <v>#DIV/0!</v>
      </c>
      <c r="C58" s="303">
        <f t="shared" si="7"/>
        <v>0.74361169949073869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2024-04-25T07:25:17Z</dcterms:modified>
</cp:coreProperties>
</file>